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3"/>
    <sheet state="visible" name="Нескучные финансы" sheetId="2" r:id="rId4"/>
  </sheets>
  <definedNames/>
  <calcPr/>
</workbook>
</file>

<file path=xl/sharedStrings.xml><?xml version="1.0" encoding="utf-8"?>
<sst xmlns="http://schemas.openxmlformats.org/spreadsheetml/2006/main" count="97" uniqueCount="93">
  <si>
    <t>Номер периода —</t>
  </si>
  <si>
    <t>ВЫРУЧКА</t>
  </si>
  <si>
    <t>Консалт-бюро
Нескучные финансы</t>
  </si>
  <si>
    <t>Ведем финансы малых бизнесов. Предоставляем финансового директора, который ведет управленческий учет в компании. Обучаем предпринимателей корпоративным финансам.</t>
  </si>
  <si>
    <t>Наши продукты</t>
  </si>
  <si>
    <t>На связи</t>
  </si>
  <si>
    <t>8 800 551-85-81</t>
  </si>
  <si>
    <t>Ортопедия + хирургия</t>
  </si>
  <si>
    <t>Терапия</t>
  </si>
  <si>
    <t>Процент роста кол-ва сделок</t>
  </si>
  <si>
    <t>Кол-во сделок Ортопедия + хирургия</t>
  </si>
  <si>
    <t>Кол-во сделок  Терапия</t>
  </si>
  <si>
    <t>Средний чек Ортопедия + хирургия</t>
  </si>
  <si>
    <t>Средний чек Терапия</t>
  </si>
  <si>
    <t>Прямые расходы</t>
  </si>
  <si>
    <t>Зарплата специалистов</t>
  </si>
  <si>
    <t>% от сделки</t>
  </si>
  <si>
    <t>Материалы</t>
  </si>
  <si>
    <t>%</t>
  </si>
  <si>
    <t>Услуги подрядчиков (лаборатории)</t>
  </si>
  <si>
    <t>Валовая прибыль</t>
  </si>
  <si>
    <t xml:space="preserve">рентабельность по валовой прибыли, % </t>
  </si>
  <si>
    <t>Косвенные расходы</t>
  </si>
  <si>
    <t>Аренда офиса</t>
  </si>
  <si>
    <t>ФОТ</t>
  </si>
  <si>
    <t>Бухгалтер</t>
  </si>
  <si>
    <t>Оператив. менеджер (Исп.дир, Тех.дир)</t>
  </si>
  <si>
    <t>Старшая сестра</t>
  </si>
  <si>
    <t>Администратор</t>
  </si>
  <si>
    <t>Ассистент</t>
  </si>
  <si>
    <t>Санитарка</t>
  </si>
  <si>
    <t>Доп.персонал (доп.менеджеры, помощники)</t>
  </si>
  <si>
    <t>Бухгалтер, кол-во</t>
  </si>
  <si>
    <t>Оператив. менеджер (Исп.дир, Тех.дир), кол-во</t>
  </si>
  <si>
    <t>Старшая сестра, кол-во</t>
  </si>
  <si>
    <t>Администратор, кол-во</t>
  </si>
  <si>
    <t>Ассистент, кол-во</t>
  </si>
  <si>
    <t>Санитарка, кол-во</t>
  </si>
  <si>
    <t>Налоги по сотрудникам</t>
  </si>
  <si>
    <t>Маркетинг</t>
  </si>
  <si>
    <t>Операционные затраты (+ремонт оборуд + хоз)</t>
  </si>
  <si>
    <t>Соц.пакет персонала (+обучение)</t>
  </si>
  <si>
    <t>Гос.структуры (СЭС, Дез, ...)</t>
  </si>
  <si>
    <t>EBITDA</t>
  </si>
  <si>
    <t>рентабельность по EBITDA, %</t>
  </si>
  <si>
    <t>Амортизация</t>
  </si>
  <si>
    <t>Процент по кредитам</t>
  </si>
  <si>
    <t>Прибыль до налогообложения</t>
  </si>
  <si>
    <t>НАЛОГИ</t>
  </si>
  <si>
    <t>Чистая прибыль накопленным итогом</t>
  </si>
  <si>
    <t xml:space="preserve">Рентабельность по чистой прибыли, % </t>
  </si>
  <si>
    <t>Инвестиционные расходы</t>
  </si>
  <si>
    <t>Оборудование</t>
  </si>
  <si>
    <t>Мебель</t>
  </si>
  <si>
    <t>доп. техника</t>
  </si>
  <si>
    <t>Ремонт</t>
  </si>
  <si>
    <t>Лицензия</t>
  </si>
  <si>
    <t>Срок амортизации, лет</t>
  </si>
  <si>
    <t>ОДДС</t>
  </si>
  <si>
    <t>Остаток д.с. на начало периода</t>
  </si>
  <si>
    <t>Сальдо д.с. по опер. деятельности</t>
  </si>
  <si>
    <t>Сальдо д.с. по инвест. деятельности</t>
  </si>
  <si>
    <t>Сальдо д.с. по фин. деятельности</t>
  </si>
  <si>
    <t>Остаток д.с. на конец периода</t>
  </si>
  <si>
    <t>Флаг неликвидности</t>
  </si>
  <si>
    <t>Финансовая деятельность</t>
  </si>
  <si>
    <t>Вклад в акционерный капитал</t>
  </si>
  <si>
    <t>Выплата дивидендов</t>
  </si>
  <si>
    <t>Банковский кредит</t>
  </si>
  <si>
    <t>Задолженность на начало периода</t>
  </si>
  <si>
    <t>Поступления кредита</t>
  </si>
  <si>
    <t>Возврат кредита</t>
  </si>
  <si>
    <t>Задолженность на конец периода</t>
  </si>
  <si>
    <t>Ссудный процент</t>
  </si>
  <si>
    <t>Cash Flow проекта (без фин. деятельности)</t>
  </si>
  <si>
    <t>CF total (накопленным итогом)</t>
  </si>
  <si>
    <t>DCF (Discount cashflow)</t>
  </si>
  <si>
    <t>NCF (Net cash flow), чистый ден. поток</t>
  </si>
  <si>
    <t>NPV</t>
  </si>
  <si>
    <t>IRR</t>
  </si>
  <si>
    <t>Ставка дисконтирования, годовая</t>
  </si>
  <si>
    <t>Ставка дисконтирования, месяц</t>
  </si>
  <si>
    <t>БАЛАНС</t>
  </si>
  <si>
    <t>АКТИВЫ</t>
  </si>
  <si>
    <t>Денежные средства</t>
  </si>
  <si>
    <t>Дебиторская задолженность</t>
  </si>
  <si>
    <t>Запасы</t>
  </si>
  <si>
    <t>ОС и НМА</t>
  </si>
  <si>
    <t>ПАССИВЫ</t>
  </si>
  <si>
    <t>Акционерный капитал</t>
  </si>
  <si>
    <t>Нераспределенная прибыль</t>
  </si>
  <si>
    <t>Займы и кредиты</t>
  </si>
  <si>
    <t>Кредиторская задолженность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</si>
</sst>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р.-419]#,##0"/>
    <numFmt numFmtId="165" formatCode="0.0%"/>
  </numFmts>
  <fonts count="17">
    <font>
      <sz val="10.0"/>
      <color rgb="FF000000"/>
      <name val="Arial"/>
    </font>
    <font>
      <sz val="10.0"/>
      <name val="Arial"/>
    </font>
    <font>
      <b/>
      <sz val="10.0"/>
      <name val="Arial"/>
    </font>
    <font>
      <b/>
      <sz val="12.0"/>
      <color rgb="FFFFFFFF"/>
      <name val="Arial"/>
    </font>
    <font>
      <name val="Arial"/>
    </font>
    <font>
      <b/>
      <sz val="10.0"/>
      <color rgb="FFFFFFFF"/>
      <name val="Arial"/>
    </font>
    <font>
      <b/>
      <sz val="24.0"/>
      <color rgb="FF000000"/>
      <name val="Source Sans Pro"/>
    </font>
    <font>
      <sz val="14.0"/>
      <color rgb="FF434343"/>
    </font>
    <font>
      <sz val="16.0"/>
      <color rgb="FF000000"/>
      <name val="Source Sans Pro"/>
    </font>
    <font>
      <u/>
      <sz val="14.0"/>
      <color rgb="FF1155CC"/>
      <name val="Source Sans Pro"/>
    </font>
    <font>
      <b/>
      <sz val="18.0"/>
      <color rgb="FF000000"/>
      <name val="Source Sans Pro"/>
    </font>
    <font>
      <sz val="14.0"/>
      <color rgb="FF000000"/>
      <name val="Source Sans Pro"/>
    </font>
    <font>
      <sz val="12.0"/>
      <color rgb="FFFFFFFF"/>
      <name val="Arial"/>
    </font>
    <font>
      <sz val="10.0"/>
      <color rgb="FF3C78D8"/>
      <name val="Arial"/>
    </font>
    <font>
      <sz val="10.0"/>
      <color rgb="FFFF0000"/>
      <name val="Arial"/>
    </font>
    <font>
      <sz val="10.0"/>
      <color rgb="FF4A86E8"/>
      <name val="Arial"/>
    </font>
    <font>
      <b/>
      <sz val="10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top"/>
    </xf>
    <xf borderId="0" fillId="0" fontId="1" numFmtId="0" xfId="0" applyAlignment="1" applyFont="1">
      <alignment horizontal="right" vertical="top"/>
    </xf>
    <xf borderId="0" fillId="0" fontId="2" numFmtId="0" xfId="0" applyAlignment="1" applyFont="1">
      <alignment horizontal="right" vertical="top"/>
    </xf>
    <xf borderId="0" fillId="2" fontId="3" numFmtId="164" xfId="0" applyAlignment="1" applyFill="1" applyFont="1" applyNumberFormat="1">
      <alignment horizontal="left" vertical="center"/>
    </xf>
    <xf borderId="0" fillId="0" fontId="4" numFmtId="0" xfId="0" applyAlignment="1" applyFont="1">
      <alignment vertical="top"/>
    </xf>
    <xf borderId="0" fillId="2" fontId="5" numFmtId="0" xfId="0" applyAlignment="1" applyFont="1">
      <alignment horizontal="right" vertical="center"/>
    </xf>
    <xf borderId="0" fillId="2" fontId="5" numFmtId="3" xfId="0" applyAlignment="1" applyFont="1" applyNumberFormat="1">
      <alignment horizontal="right" vertical="center"/>
    </xf>
    <xf borderId="0" fillId="0" fontId="6" numFmtId="0" xfId="0" applyAlignment="1" applyFont="1">
      <alignment shrinkToFit="0" vertical="bottom" wrapText="1"/>
    </xf>
    <xf borderId="0" fillId="0" fontId="7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shrinkToFit="0" vertical="top" wrapText="1"/>
    </xf>
    <xf borderId="0" fillId="0" fontId="9" numFmtId="0" xfId="0" applyAlignment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0" fillId="0" fontId="11" numFmtId="0" xfId="0" applyAlignment="1" applyFont="1">
      <alignment shrinkToFit="0" vertical="top" wrapText="1"/>
    </xf>
    <xf borderId="0" fillId="0" fontId="1" numFmtId="0" xfId="0" applyAlignment="1" applyFont="1">
      <alignment horizontal="left" vertical="top"/>
    </xf>
    <xf borderId="0" fillId="3" fontId="1" numFmtId="9" xfId="0" applyAlignment="1" applyFill="1" applyFont="1" applyNumberFormat="1">
      <alignment horizontal="right" vertical="top"/>
    </xf>
    <xf borderId="0" fillId="0" fontId="1" numFmtId="3" xfId="0" applyAlignment="1" applyFont="1" applyNumberFormat="1">
      <alignment horizontal="right" vertical="top"/>
    </xf>
    <xf borderId="0" fillId="4" fontId="1" numFmtId="9" xfId="0" applyAlignment="1" applyFill="1" applyFont="1" applyNumberFormat="1">
      <alignment horizontal="right" vertical="top"/>
    </xf>
    <xf borderId="0" fillId="4" fontId="1" numFmtId="3" xfId="0" applyAlignment="1" applyFont="1" applyNumberFormat="1">
      <alignment horizontal="right" vertical="top"/>
    </xf>
    <xf borderId="0" fillId="4" fontId="1" numFmtId="4" xfId="0" applyAlignment="1" applyFont="1" applyNumberFormat="1">
      <alignment horizontal="right" vertical="top"/>
    </xf>
    <xf borderId="0" fillId="5" fontId="12" numFmtId="164" xfId="0" applyAlignment="1" applyFill="1" applyFont="1" applyNumberFormat="1">
      <alignment horizontal="left" readingOrder="0" vertical="center"/>
    </xf>
    <xf borderId="0" fillId="5" fontId="5" numFmtId="0" xfId="0" applyAlignment="1" applyFont="1">
      <alignment horizontal="right" vertical="center"/>
    </xf>
    <xf borderId="0" fillId="5" fontId="5" numFmtId="3" xfId="0" applyAlignment="1" applyFont="1" applyNumberFormat="1">
      <alignment horizontal="right" vertical="center"/>
    </xf>
    <xf borderId="0" fillId="2" fontId="12" numFmtId="164" xfId="0" applyAlignment="1" applyFont="1" applyNumberFormat="1">
      <alignment horizontal="left" readingOrder="0" vertical="center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horizontal="right" vertical="top"/>
    </xf>
    <xf borderId="0" fillId="0" fontId="13" numFmtId="10" xfId="0" applyAlignment="1" applyFont="1" applyNumberFormat="1">
      <alignment horizontal="right" vertical="top"/>
    </xf>
    <xf borderId="0" fillId="0" fontId="14" numFmtId="3" xfId="0" applyAlignment="1" applyFont="1" applyNumberFormat="1">
      <alignment horizontal="right" vertical="top"/>
    </xf>
    <xf borderId="0" fillId="4" fontId="1" numFmtId="165" xfId="0" applyAlignment="1" applyFont="1" applyNumberFormat="1">
      <alignment horizontal="right" vertical="top"/>
    </xf>
    <xf borderId="0" fillId="4" fontId="1" numFmtId="10" xfId="0" applyAlignment="1" applyFont="1" applyNumberFormat="1">
      <alignment horizontal="right" vertical="top"/>
    </xf>
    <xf borderId="0" fillId="5" fontId="12" numFmtId="164" xfId="0" applyAlignment="1" applyFont="1" applyNumberFormat="1">
      <alignment horizontal="left" vertical="center"/>
    </xf>
    <xf borderId="0" fillId="3" fontId="13" numFmtId="0" xfId="0" applyAlignment="1" applyFont="1">
      <alignment horizontal="left" vertical="top"/>
    </xf>
    <xf borderId="0" fillId="3" fontId="13" numFmtId="0" xfId="0" applyAlignment="1" applyFont="1">
      <alignment horizontal="right" vertical="top"/>
    </xf>
    <xf borderId="0" fillId="3" fontId="13" numFmtId="10" xfId="0" applyAlignment="1" applyFont="1" applyNumberFormat="1">
      <alignment horizontal="right" vertical="top"/>
    </xf>
    <xf borderId="0" fillId="0" fontId="1" numFmtId="164" xfId="0" applyAlignment="1" applyFont="1" applyNumberFormat="1">
      <alignment horizontal="left" vertical="top"/>
    </xf>
    <xf borderId="0" fillId="0" fontId="15" numFmtId="0" xfId="0" applyAlignment="1" applyFont="1">
      <alignment horizontal="left" vertical="top"/>
    </xf>
    <xf borderId="0" fillId="0" fontId="0" numFmtId="0" xfId="0" applyAlignment="1" applyFont="1">
      <alignment horizontal="left" vertical="top"/>
    </xf>
    <xf borderId="0" fillId="3" fontId="1" numFmtId="3" xfId="0" applyAlignment="1" applyFont="1" applyNumberFormat="1">
      <alignment horizontal="right" vertical="top"/>
    </xf>
    <xf borderId="0" fillId="4" fontId="1" numFmtId="0" xfId="0" applyAlignment="1" applyFont="1">
      <alignment horizontal="right" vertical="top"/>
    </xf>
    <xf borderId="0" fillId="0" fontId="16" numFmtId="164" xfId="0" applyAlignment="1" applyFont="1" applyNumberFormat="1">
      <alignment horizontal="left" vertical="top"/>
    </xf>
    <xf borderId="0" fillId="0" fontId="2" numFmtId="3" xfId="0" applyAlignment="1" applyFont="1" applyNumberFormat="1">
      <alignment horizontal="right" vertical="top"/>
    </xf>
    <xf borderId="0" fillId="3" fontId="16" numFmtId="0" xfId="0" applyAlignment="1" applyFont="1">
      <alignment horizontal="left" vertical="top"/>
    </xf>
    <xf borderId="0" fillId="3" fontId="0" numFmtId="3" xfId="0" applyAlignment="1" applyFont="1" applyNumberFormat="1">
      <alignment horizontal="right" vertical="top"/>
    </xf>
    <xf borderId="0" fillId="6" fontId="1" numFmtId="0" xfId="0" applyAlignment="1" applyFill="1" applyFont="1">
      <alignment horizontal="right" vertical="top"/>
    </xf>
    <xf borderId="0" fillId="6" fontId="1" numFmtId="3" xfId="0" applyAlignment="1" applyFont="1" applyNumberFormat="1">
      <alignment horizontal="right" vertical="top"/>
    </xf>
    <xf borderId="0" fillId="0" fontId="16" numFmtId="0" xfId="0" applyAlignment="1" applyFont="1">
      <alignment horizontal="left" vertical="top"/>
    </xf>
    <xf borderId="0" fillId="6" fontId="1" numFmtId="9" xfId="0" applyAlignment="1" applyFont="1" applyNumberFormat="1">
      <alignment horizontal="right" vertical="top"/>
    </xf>
    <xf borderId="0" fillId="7" fontId="1" numFmtId="3" xfId="0" applyAlignment="1" applyFill="1" applyFont="1" applyNumberFormat="1">
      <alignment horizontal="right" vertical="top"/>
    </xf>
    <xf borderId="0" fillId="2" fontId="12" numFmtId="4" xfId="0" applyAlignment="1" applyFont="1" applyNumberFormat="1">
      <alignment horizontal="left" readingOrder="0" vertical="center"/>
    </xf>
    <xf borderId="0" fillId="2" fontId="5" numFmtId="4" xfId="0" applyAlignment="1" applyFont="1" applyNumberFormat="1">
      <alignment horizontal="right" vertical="center"/>
    </xf>
    <xf borderId="0" fillId="0" fontId="2" numFmtId="0" xfId="0" applyAlignment="1" applyFont="1">
      <alignment horizontal="left" vertical="top"/>
    </xf>
    <xf borderId="0" fillId="0" fontId="2" numFmtId="164" xfId="0" applyAlignment="1" applyFont="1" applyNumberFormat="1">
      <alignment horizontal="right" vertical="top"/>
    </xf>
    <xf borderId="0" fillId="0" fontId="1" numFmtId="10" xfId="0" applyAlignment="1" applyFont="1" applyNumberFormat="1">
      <alignment horizontal="right" vertical="top"/>
    </xf>
    <xf borderId="0" fillId="0" fontId="2" numFmtId="4" xfId="0" applyAlignment="1" applyFont="1" applyNumberFormat="1">
      <alignment horizontal="right" vertical="top"/>
    </xf>
    <xf borderId="0" fillId="0" fontId="1" numFmtId="4" xfId="0" applyAlignment="1" applyFont="1" applyNumberFormat="1">
      <alignment horizontal="right" vertical="top"/>
    </xf>
    <xf borderId="0" fillId="0" fontId="0" numFmtId="164" xfId="0" applyAlignment="1" applyFont="1" applyNumberFormat="1">
      <alignment horizontal="left" vertical="top"/>
    </xf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28575</xdr:rowOff>
    </xdr:from>
    <xdr:ext cx="723900" cy="7239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8.57"/>
    <col customWidth="1" min="2" max="2" width="12.14"/>
    <col customWidth="1" min="3" max="3" width="13.57"/>
    <col customWidth="1" min="4" max="13" width="13.71"/>
  </cols>
  <sheetData>
    <row r="1" ht="15.75" customHeight="1">
      <c r="A1" s="1" t="s">
        <v>0</v>
      </c>
      <c r="B1" s="2"/>
      <c r="C1" s="3">
        <v>0.0</v>
      </c>
      <c r="D1" s="3">
        <v>1.0</v>
      </c>
      <c r="E1" s="3">
        <v>2.0</v>
      </c>
      <c r="F1" s="3">
        <v>3.0</v>
      </c>
      <c r="G1" s="3">
        <v>4.0</v>
      </c>
      <c r="H1" s="3">
        <v>5.0</v>
      </c>
      <c r="I1" s="3">
        <v>6.0</v>
      </c>
      <c r="J1" s="3">
        <v>7.0</v>
      </c>
      <c r="K1" s="3">
        <v>8.0</v>
      </c>
      <c r="L1" s="3">
        <v>9.0</v>
      </c>
      <c r="M1" s="3">
        <v>10.0</v>
      </c>
    </row>
    <row r="2" ht="24.75" customHeight="1">
      <c r="A2" s="4" t="s">
        <v>1</v>
      </c>
      <c r="B2" s="6"/>
      <c r="C2" s="6"/>
      <c r="D2" s="7">
        <f t="shared" ref="D2:M2" si="1">D3+D4</f>
        <v>68000000</v>
      </c>
      <c r="E2" s="7">
        <f t="shared" si="1"/>
        <v>81600000</v>
      </c>
      <c r="F2" s="7">
        <f t="shared" si="1"/>
        <v>97920000</v>
      </c>
      <c r="G2" s="7">
        <f t="shared" si="1"/>
        <v>117504000</v>
      </c>
      <c r="H2" s="7">
        <f t="shared" si="1"/>
        <v>141004800</v>
      </c>
      <c r="I2" s="7">
        <f t="shared" si="1"/>
        <v>169205760</v>
      </c>
      <c r="J2" s="7">
        <f t="shared" si="1"/>
        <v>203046912</v>
      </c>
      <c r="K2" s="7">
        <f t="shared" si="1"/>
        <v>243656294.4</v>
      </c>
      <c r="L2" s="7">
        <f t="shared" si="1"/>
        <v>292387553.3</v>
      </c>
      <c r="M2" s="7">
        <f t="shared" si="1"/>
        <v>350865063.9</v>
      </c>
    </row>
    <row r="3" ht="15.75" customHeight="1">
      <c r="A3" s="14" t="s">
        <v>7</v>
      </c>
      <c r="B3" s="2"/>
      <c r="C3" s="15"/>
      <c r="D3" s="16">
        <f t="shared" ref="D3:M3" si="2">D6*$C$8</f>
        <v>50000000</v>
      </c>
      <c r="E3" s="16">
        <f t="shared" si="2"/>
        <v>60000000</v>
      </c>
      <c r="F3" s="16">
        <f t="shared" si="2"/>
        <v>72000000</v>
      </c>
      <c r="G3" s="16">
        <f t="shared" si="2"/>
        <v>86400000</v>
      </c>
      <c r="H3" s="16">
        <f t="shared" si="2"/>
        <v>103680000</v>
      </c>
      <c r="I3" s="16">
        <f t="shared" si="2"/>
        <v>124416000</v>
      </c>
      <c r="J3" s="16">
        <f t="shared" si="2"/>
        <v>149299200</v>
      </c>
      <c r="K3" s="16">
        <f t="shared" si="2"/>
        <v>179159040</v>
      </c>
      <c r="L3" s="16">
        <f t="shared" si="2"/>
        <v>214990848</v>
      </c>
      <c r="M3" s="16">
        <f t="shared" si="2"/>
        <v>257989017.6</v>
      </c>
    </row>
    <row r="4" ht="15.75" customHeight="1">
      <c r="A4" s="14" t="s">
        <v>8</v>
      </c>
      <c r="B4" s="2"/>
      <c r="C4" s="15"/>
      <c r="D4" s="16">
        <f t="shared" ref="D4:M4" si="3">D7*$C$9</f>
        <v>18000000</v>
      </c>
      <c r="E4" s="16">
        <f t="shared" si="3"/>
        <v>21600000</v>
      </c>
      <c r="F4" s="16">
        <f t="shared" si="3"/>
        <v>25920000</v>
      </c>
      <c r="G4" s="16">
        <f t="shared" si="3"/>
        <v>31104000</v>
      </c>
      <c r="H4" s="16">
        <f t="shared" si="3"/>
        <v>37324800</v>
      </c>
      <c r="I4" s="16">
        <f t="shared" si="3"/>
        <v>44789760</v>
      </c>
      <c r="J4" s="16">
        <f t="shared" si="3"/>
        <v>53747712</v>
      </c>
      <c r="K4" s="16">
        <f t="shared" si="3"/>
        <v>64497254.4</v>
      </c>
      <c r="L4" s="16">
        <f t="shared" si="3"/>
        <v>77396705.28</v>
      </c>
      <c r="M4" s="16">
        <f t="shared" si="3"/>
        <v>92876046.34</v>
      </c>
    </row>
    <row r="5" ht="15.75" customHeight="1">
      <c r="A5" s="14" t="s">
        <v>9</v>
      </c>
      <c r="B5" s="2"/>
      <c r="C5" s="17">
        <v>0.2</v>
      </c>
      <c r="D5" s="16"/>
      <c r="E5" s="16"/>
      <c r="F5" s="16"/>
      <c r="G5" s="16"/>
      <c r="H5" s="16"/>
      <c r="I5" s="16"/>
      <c r="J5" s="16"/>
      <c r="K5" s="16"/>
      <c r="L5" s="16"/>
      <c r="M5" s="16"/>
    </row>
    <row r="6" ht="15.75" customHeight="1">
      <c r="A6" s="14" t="s">
        <v>10</v>
      </c>
      <c r="B6" s="2"/>
      <c r="C6" s="2"/>
      <c r="D6" s="18">
        <v>500.0</v>
      </c>
      <c r="E6" s="16">
        <f t="shared" ref="E6:M6" si="4">D6+D6*$C$5</f>
        <v>600</v>
      </c>
      <c r="F6" s="16">
        <f t="shared" si="4"/>
        <v>720</v>
      </c>
      <c r="G6" s="16">
        <f t="shared" si="4"/>
        <v>864</v>
      </c>
      <c r="H6" s="16">
        <f t="shared" si="4"/>
        <v>1036.8</v>
      </c>
      <c r="I6" s="16">
        <f t="shared" si="4"/>
        <v>1244.16</v>
      </c>
      <c r="J6" s="16">
        <f t="shared" si="4"/>
        <v>1492.992</v>
      </c>
      <c r="K6" s="16">
        <f t="shared" si="4"/>
        <v>1791.5904</v>
      </c>
      <c r="L6" s="16">
        <f t="shared" si="4"/>
        <v>2149.90848</v>
      </c>
      <c r="M6" s="16">
        <f t="shared" si="4"/>
        <v>2579.890176</v>
      </c>
    </row>
    <row r="7" ht="15.75" customHeight="1">
      <c r="A7" s="14" t="s">
        <v>11</v>
      </c>
      <c r="B7" s="2"/>
      <c r="C7" s="2"/>
      <c r="D7" s="18">
        <v>900.0</v>
      </c>
      <c r="E7" s="16">
        <f t="shared" ref="E7:M7" si="5">D7+D7*$C$5</f>
        <v>1080</v>
      </c>
      <c r="F7" s="16">
        <f t="shared" si="5"/>
        <v>1296</v>
      </c>
      <c r="G7" s="16">
        <f t="shared" si="5"/>
        <v>1555.2</v>
      </c>
      <c r="H7" s="16">
        <f t="shared" si="5"/>
        <v>1866.24</v>
      </c>
      <c r="I7" s="16">
        <f t="shared" si="5"/>
        <v>2239.488</v>
      </c>
      <c r="J7" s="16">
        <f t="shared" si="5"/>
        <v>2687.3856</v>
      </c>
      <c r="K7" s="16">
        <f t="shared" si="5"/>
        <v>3224.86272</v>
      </c>
      <c r="L7" s="16">
        <f t="shared" si="5"/>
        <v>3869.835264</v>
      </c>
      <c r="M7" s="16">
        <f t="shared" si="5"/>
        <v>4643.802317</v>
      </c>
    </row>
    <row r="8" ht="15.75" customHeight="1">
      <c r="A8" s="14" t="s">
        <v>12</v>
      </c>
      <c r="B8" s="2"/>
      <c r="C8" s="19">
        <v>100000.0</v>
      </c>
      <c r="D8" s="16"/>
      <c r="E8" s="16"/>
      <c r="F8" s="16"/>
      <c r="G8" s="16"/>
      <c r="H8" s="16"/>
      <c r="I8" s="16"/>
      <c r="J8" s="16"/>
      <c r="K8" s="16"/>
      <c r="L8" s="16"/>
      <c r="M8" s="16"/>
    </row>
    <row r="9" ht="15.75" customHeight="1">
      <c r="A9" s="14" t="s">
        <v>13</v>
      </c>
      <c r="B9" s="2"/>
      <c r="C9" s="19">
        <v>20000.0</v>
      </c>
      <c r="D9" s="16"/>
      <c r="E9" s="16"/>
      <c r="F9" s="16"/>
      <c r="G9" s="16"/>
      <c r="H9" s="16"/>
      <c r="I9" s="16"/>
      <c r="J9" s="16"/>
      <c r="K9" s="16"/>
      <c r="L9" s="16"/>
      <c r="M9" s="16"/>
    </row>
    <row r="10" ht="15.75" customHeight="1">
      <c r="A10" s="14"/>
      <c r="B10" s="2"/>
      <c r="C10" s="2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ht="25.5" customHeight="1">
      <c r="A11" s="20" t="s">
        <v>14</v>
      </c>
      <c r="B11" s="21"/>
      <c r="C11" s="21"/>
      <c r="D11" s="22">
        <f t="shared" ref="D11:M11" si="6">SUM(D12:D17)</f>
        <v>-31960000</v>
      </c>
      <c r="E11" s="22">
        <f t="shared" si="6"/>
        <v>-38352000</v>
      </c>
      <c r="F11" s="22">
        <f t="shared" si="6"/>
        <v>-46022400</v>
      </c>
      <c r="G11" s="22">
        <f t="shared" si="6"/>
        <v>-55226880</v>
      </c>
      <c r="H11" s="22">
        <f t="shared" si="6"/>
        <v>-66272256</v>
      </c>
      <c r="I11" s="22">
        <f t="shared" si="6"/>
        <v>-79526707.2</v>
      </c>
      <c r="J11" s="22">
        <f t="shared" si="6"/>
        <v>-95432048.64</v>
      </c>
      <c r="K11" s="22">
        <f t="shared" si="6"/>
        <v>-114518458.4</v>
      </c>
      <c r="L11" s="22">
        <f t="shared" si="6"/>
        <v>-137422150</v>
      </c>
      <c r="M11" s="22">
        <f t="shared" si="6"/>
        <v>-164906580</v>
      </c>
    </row>
    <row r="12" ht="15.75" customHeight="1">
      <c r="A12" s="14" t="s">
        <v>15</v>
      </c>
      <c r="B12" s="2" t="s">
        <v>16</v>
      </c>
      <c r="C12" s="17">
        <v>0.3</v>
      </c>
      <c r="D12" s="16">
        <f t="shared" ref="D12:M12" si="7">-D2*$C$12</f>
        <v>-20400000</v>
      </c>
      <c r="E12" s="16">
        <f t="shared" si="7"/>
        <v>-24480000</v>
      </c>
      <c r="F12" s="16">
        <f t="shared" si="7"/>
        <v>-29376000</v>
      </c>
      <c r="G12" s="16">
        <f t="shared" si="7"/>
        <v>-35251200</v>
      </c>
      <c r="H12" s="16">
        <f t="shared" si="7"/>
        <v>-42301440</v>
      </c>
      <c r="I12" s="16">
        <f t="shared" si="7"/>
        <v>-50761728</v>
      </c>
      <c r="J12" s="16">
        <f t="shared" si="7"/>
        <v>-60914073.6</v>
      </c>
      <c r="K12" s="16">
        <f t="shared" si="7"/>
        <v>-73096888.32</v>
      </c>
      <c r="L12" s="16">
        <f t="shared" si="7"/>
        <v>-87716265.98</v>
      </c>
      <c r="M12" s="16">
        <f t="shared" si="7"/>
        <v>-105259519.2</v>
      </c>
    </row>
    <row r="13" ht="15.75" customHeight="1">
      <c r="A13" s="14" t="s">
        <v>17</v>
      </c>
      <c r="B13" s="2" t="s">
        <v>18</v>
      </c>
      <c r="C13" s="17">
        <v>0.1</v>
      </c>
      <c r="D13" s="16">
        <f t="shared" ref="D13:M13" si="8">-D2*$C$13</f>
        <v>-6800000</v>
      </c>
      <c r="E13" s="16">
        <f t="shared" si="8"/>
        <v>-8160000</v>
      </c>
      <c r="F13" s="16">
        <f t="shared" si="8"/>
        <v>-9792000</v>
      </c>
      <c r="G13" s="16">
        <f t="shared" si="8"/>
        <v>-11750400</v>
      </c>
      <c r="H13" s="16">
        <f t="shared" si="8"/>
        <v>-14100480</v>
      </c>
      <c r="I13" s="16">
        <f t="shared" si="8"/>
        <v>-16920576</v>
      </c>
      <c r="J13" s="16">
        <f t="shared" si="8"/>
        <v>-20304691.2</v>
      </c>
      <c r="K13" s="16">
        <f t="shared" si="8"/>
        <v>-24365629.44</v>
      </c>
      <c r="L13" s="16">
        <f t="shared" si="8"/>
        <v>-29238755.33</v>
      </c>
      <c r="M13" s="16">
        <f t="shared" si="8"/>
        <v>-35086506.39</v>
      </c>
    </row>
    <row r="14" ht="15.75" customHeight="1">
      <c r="A14" s="14" t="s">
        <v>19</v>
      </c>
      <c r="B14" s="2" t="s">
        <v>18</v>
      </c>
      <c r="C14" s="17">
        <v>0.07</v>
      </c>
      <c r="D14" s="16">
        <f t="shared" ref="D14:M14" si="9">-D2*$C$14</f>
        <v>-4760000</v>
      </c>
      <c r="E14" s="16">
        <f t="shared" si="9"/>
        <v>-5712000</v>
      </c>
      <c r="F14" s="16">
        <f t="shared" si="9"/>
        <v>-6854400</v>
      </c>
      <c r="G14" s="16">
        <f t="shared" si="9"/>
        <v>-8225280</v>
      </c>
      <c r="H14" s="16">
        <f t="shared" si="9"/>
        <v>-9870336</v>
      </c>
      <c r="I14" s="16">
        <f t="shared" si="9"/>
        <v>-11844403.2</v>
      </c>
      <c r="J14" s="16">
        <f t="shared" si="9"/>
        <v>-14213283.84</v>
      </c>
      <c r="K14" s="16">
        <f t="shared" si="9"/>
        <v>-17055940.61</v>
      </c>
      <c r="L14" s="16">
        <f t="shared" si="9"/>
        <v>-20467128.73</v>
      </c>
      <c r="M14" s="16">
        <f t="shared" si="9"/>
        <v>-24560554.48</v>
      </c>
    </row>
    <row r="15" ht="15.75" customHeight="1">
      <c r="A15" s="14"/>
      <c r="B15" s="2"/>
      <c r="C15" s="2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ht="15.75" customHeight="1">
      <c r="A16" s="14"/>
      <c r="B16" s="2"/>
      <c r="C16" s="2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15.75" customHeight="1">
      <c r="A17" s="14"/>
      <c r="B17" s="2"/>
      <c r="C17" s="2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ht="24.75" customHeight="1">
      <c r="A18" s="23" t="s">
        <v>20</v>
      </c>
      <c r="B18" s="6"/>
      <c r="C18" s="6"/>
      <c r="D18" s="7">
        <f t="shared" ref="D18:M18" si="10">D2+D11</f>
        <v>36040000</v>
      </c>
      <c r="E18" s="7">
        <f t="shared" si="10"/>
        <v>43248000</v>
      </c>
      <c r="F18" s="7">
        <f t="shared" si="10"/>
        <v>51897600</v>
      </c>
      <c r="G18" s="7">
        <f t="shared" si="10"/>
        <v>62277120</v>
      </c>
      <c r="H18" s="7">
        <f t="shared" si="10"/>
        <v>74732544</v>
      </c>
      <c r="I18" s="7">
        <f t="shared" si="10"/>
        <v>89679052.8</v>
      </c>
      <c r="J18" s="7">
        <f t="shared" si="10"/>
        <v>107614863.4</v>
      </c>
      <c r="K18" s="7">
        <f t="shared" si="10"/>
        <v>129137836</v>
      </c>
      <c r="L18" s="7">
        <f t="shared" si="10"/>
        <v>154965403.2</v>
      </c>
      <c r="M18" s="7">
        <f t="shared" si="10"/>
        <v>185958483.9</v>
      </c>
    </row>
    <row r="19" ht="15.75" customHeight="1">
      <c r="A19" s="24" t="s">
        <v>21</v>
      </c>
      <c r="B19" s="25"/>
      <c r="C19" s="25"/>
      <c r="D19" s="26">
        <f t="shared" ref="D19:M19" si="11">D18/D2</f>
        <v>0.53</v>
      </c>
      <c r="E19" s="26">
        <f t="shared" si="11"/>
        <v>0.53</v>
      </c>
      <c r="F19" s="26">
        <f t="shared" si="11"/>
        <v>0.53</v>
      </c>
      <c r="G19" s="26">
        <f t="shared" si="11"/>
        <v>0.53</v>
      </c>
      <c r="H19" s="26">
        <f t="shared" si="11"/>
        <v>0.53</v>
      </c>
      <c r="I19" s="26">
        <f t="shared" si="11"/>
        <v>0.53</v>
      </c>
      <c r="J19" s="26">
        <f t="shared" si="11"/>
        <v>0.53</v>
      </c>
      <c r="K19" s="26">
        <f t="shared" si="11"/>
        <v>0.53</v>
      </c>
      <c r="L19" s="26">
        <f t="shared" si="11"/>
        <v>0.53</v>
      </c>
      <c r="M19" s="26">
        <f t="shared" si="11"/>
        <v>0.53</v>
      </c>
    </row>
    <row r="20" ht="15.75" customHeight="1">
      <c r="A20" s="1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ht="25.5" customHeight="1">
      <c r="A21" s="20" t="s">
        <v>22</v>
      </c>
      <c r="B21" s="21"/>
      <c r="C21" s="22"/>
      <c r="D21" s="22">
        <f t="shared" ref="D21:M21" si="12">SUM(D41:D50,D26,D25,D24,D23,D22)</f>
        <v>-23930400</v>
      </c>
      <c r="E21" s="22">
        <f t="shared" si="12"/>
        <v>-26246400</v>
      </c>
      <c r="F21" s="22">
        <f t="shared" si="12"/>
        <v>-27470400</v>
      </c>
      <c r="G21" s="22">
        <f t="shared" si="12"/>
        <v>-31596000</v>
      </c>
      <c r="H21" s="22">
        <f t="shared" si="12"/>
        <v>-33358560</v>
      </c>
      <c r="I21" s="22">
        <f t="shared" si="12"/>
        <v>-35473632</v>
      </c>
      <c r="J21" s="22">
        <f t="shared" si="12"/>
        <v>-38659718.4</v>
      </c>
      <c r="K21" s="22">
        <f t="shared" si="12"/>
        <v>-42807022.08</v>
      </c>
      <c r="L21" s="22">
        <f t="shared" si="12"/>
        <v>-46461866.5</v>
      </c>
      <c r="M21" s="22">
        <f t="shared" si="12"/>
        <v>-51495679.8</v>
      </c>
    </row>
    <row r="22" ht="15.75" customHeight="1">
      <c r="A22" s="14"/>
      <c r="B22" s="2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ht="15.75" customHeight="1">
      <c r="A23" s="14"/>
      <c r="B23" s="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ht="15.75" customHeight="1">
      <c r="A24" s="14" t="s">
        <v>23</v>
      </c>
      <c r="B24" s="2">
        <v>12.0</v>
      </c>
      <c r="C24" s="27">
        <f>-500000*$B$24</f>
        <v>-6000000</v>
      </c>
      <c r="D24" s="16">
        <f t="shared" ref="D24:M24" si="13">$C$24</f>
        <v>-6000000</v>
      </c>
      <c r="E24" s="16">
        <f t="shared" si="13"/>
        <v>-6000000</v>
      </c>
      <c r="F24" s="16">
        <f t="shared" si="13"/>
        <v>-6000000</v>
      </c>
      <c r="G24" s="16">
        <f t="shared" si="13"/>
        <v>-6000000</v>
      </c>
      <c r="H24" s="16">
        <f t="shared" si="13"/>
        <v>-6000000</v>
      </c>
      <c r="I24" s="16">
        <f t="shared" si="13"/>
        <v>-6000000</v>
      </c>
      <c r="J24" s="16">
        <f t="shared" si="13"/>
        <v>-6000000</v>
      </c>
      <c r="K24" s="16">
        <f t="shared" si="13"/>
        <v>-6000000</v>
      </c>
      <c r="L24" s="16">
        <f t="shared" si="13"/>
        <v>-6000000</v>
      </c>
      <c r="M24" s="16">
        <f t="shared" si="13"/>
        <v>-6000000</v>
      </c>
    </row>
    <row r="25" ht="15.75" customHeight="1">
      <c r="A25" s="14"/>
      <c r="B25" s="2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ht="15.75" customHeight="1">
      <c r="A26" s="14" t="s">
        <v>24</v>
      </c>
      <c r="B26" s="2">
        <v>12.0</v>
      </c>
      <c r="C26" s="16">
        <f t="shared" ref="C26:M26" si="14">(C27*C34+C28*C35+C29*C36+C30*C37+C31*C38+C32*C39+C33*C40)*$B$26</f>
        <v>-11880000</v>
      </c>
      <c r="D26" s="16">
        <f t="shared" si="14"/>
        <v>-11880000</v>
      </c>
      <c r="E26" s="16">
        <f t="shared" si="14"/>
        <v>-13080000</v>
      </c>
      <c r="F26" s="16">
        <f t="shared" si="14"/>
        <v>-13080000</v>
      </c>
      <c r="G26" s="16">
        <f t="shared" si="14"/>
        <v>-15540000</v>
      </c>
      <c r="H26" s="16">
        <f t="shared" si="14"/>
        <v>-15540000</v>
      </c>
      <c r="I26" s="16">
        <f t="shared" si="14"/>
        <v>-15540000</v>
      </c>
      <c r="J26" s="16">
        <f t="shared" si="14"/>
        <v>-16140000</v>
      </c>
      <c r="K26" s="16">
        <f t="shared" si="14"/>
        <v>-17160000</v>
      </c>
      <c r="L26" s="16">
        <f t="shared" si="14"/>
        <v>-17160000</v>
      </c>
      <c r="M26" s="16">
        <f t="shared" si="14"/>
        <v>-17760000</v>
      </c>
    </row>
    <row r="27" ht="15.75" customHeight="1">
      <c r="A27" s="14" t="s">
        <v>25</v>
      </c>
      <c r="B27" s="2"/>
      <c r="C27" s="16">
        <v>-100000.0</v>
      </c>
      <c r="D27" s="16">
        <f t="shared" ref="D27:M27" si="15">$C$27</f>
        <v>-100000</v>
      </c>
      <c r="E27" s="16">
        <f t="shared" si="15"/>
        <v>-100000</v>
      </c>
      <c r="F27" s="16">
        <f t="shared" si="15"/>
        <v>-100000</v>
      </c>
      <c r="G27" s="16">
        <f t="shared" si="15"/>
        <v>-100000</v>
      </c>
      <c r="H27" s="16">
        <f t="shared" si="15"/>
        <v>-100000</v>
      </c>
      <c r="I27" s="16">
        <f t="shared" si="15"/>
        <v>-100000</v>
      </c>
      <c r="J27" s="16">
        <f t="shared" si="15"/>
        <v>-100000</v>
      </c>
      <c r="K27" s="16">
        <f t="shared" si="15"/>
        <v>-100000</v>
      </c>
      <c r="L27" s="16">
        <f t="shared" si="15"/>
        <v>-100000</v>
      </c>
      <c r="M27" s="16">
        <f t="shared" si="15"/>
        <v>-100000</v>
      </c>
    </row>
    <row r="28" ht="15.75" customHeight="1">
      <c r="A28" s="14" t="s">
        <v>26</v>
      </c>
      <c r="B28" s="2"/>
      <c r="C28" s="16">
        <v>-150000.0</v>
      </c>
      <c r="D28" s="16">
        <f t="shared" ref="D28:M28" si="16">$C$28</f>
        <v>-150000</v>
      </c>
      <c r="E28" s="16">
        <f t="shared" si="16"/>
        <v>-150000</v>
      </c>
      <c r="F28" s="16">
        <f t="shared" si="16"/>
        <v>-150000</v>
      </c>
      <c r="G28" s="16">
        <f t="shared" si="16"/>
        <v>-150000</v>
      </c>
      <c r="H28" s="16">
        <f t="shared" si="16"/>
        <v>-150000</v>
      </c>
      <c r="I28" s="16">
        <f t="shared" si="16"/>
        <v>-150000</v>
      </c>
      <c r="J28" s="16">
        <f t="shared" si="16"/>
        <v>-150000</v>
      </c>
      <c r="K28" s="16">
        <f t="shared" si="16"/>
        <v>-150000</v>
      </c>
      <c r="L28" s="16">
        <f t="shared" si="16"/>
        <v>-150000</v>
      </c>
      <c r="M28" s="16">
        <f t="shared" si="16"/>
        <v>-150000</v>
      </c>
    </row>
    <row r="29" ht="15.75" customHeight="1">
      <c r="A29" s="14" t="s">
        <v>27</v>
      </c>
      <c r="B29" s="2"/>
      <c r="C29" s="16">
        <v>-70000.0</v>
      </c>
      <c r="D29" s="16">
        <f t="shared" ref="D29:M29" si="17">$C$29</f>
        <v>-70000</v>
      </c>
      <c r="E29" s="16">
        <f t="shared" si="17"/>
        <v>-70000</v>
      </c>
      <c r="F29" s="16">
        <f t="shared" si="17"/>
        <v>-70000</v>
      </c>
      <c r="G29" s="16">
        <f t="shared" si="17"/>
        <v>-70000</v>
      </c>
      <c r="H29" s="16">
        <f t="shared" si="17"/>
        <v>-70000</v>
      </c>
      <c r="I29" s="16">
        <f t="shared" si="17"/>
        <v>-70000</v>
      </c>
      <c r="J29" s="16">
        <f t="shared" si="17"/>
        <v>-70000</v>
      </c>
      <c r="K29" s="16">
        <f t="shared" si="17"/>
        <v>-70000</v>
      </c>
      <c r="L29" s="16">
        <f t="shared" si="17"/>
        <v>-70000</v>
      </c>
      <c r="M29" s="16">
        <f t="shared" si="17"/>
        <v>-70000</v>
      </c>
    </row>
    <row r="30" ht="15.75" customHeight="1">
      <c r="A30" s="14" t="s">
        <v>28</v>
      </c>
      <c r="B30" s="2"/>
      <c r="C30" s="16">
        <v>-55000.0</v>
      </c>
      <c r="D30" s="16">
        <f t="shared" ref="D30:M30" si="18">$C$30</f>
        <v>-55000</v>
      </c>
      <c r="E30" s="16">
        <f t="shared" si="18"/>
        <v>-55000</v>
      </c>
      <c r="F30" s="16">
        <f t="shared" si="18"/>
        <v>-55000</v>
      </c>
      <c r="G30" s="16">
        <f t="shared" si="18"/>
        <v>-55000</v>
      </c>
      <c r="H30" s="16">
        <f t="shared" si="18"/>
        <v>-55000</v>
      </c>
      <c r="I30" s="16">
        <f t="shared" si="18"/>
        <v>-55000</v>
      </c>
      <c r="J30" s="16">
        <f t="shared" si="18"/>
        <v>-55000</v>
      </c>
      <c r="K30" s="16">
        <f t="shared" si="18"/>
        <v>-55000</v>
      </c>
      <c r="L30" s="16">
        <f t="shared" si="18"/>
        <v>-55000</v>
      </c>
      <c r="M30" s="16">
        <f t="shared" si="18"/>
        <v>-55000</v>
      </c>
    </row>
    <row r="31" ht="15.75" customHeight="1">
      <c r="A31" s="14" t="s">
        <v>29</v>
      </c>
      <c r="B31" s="2"/>
      <c r="C31" s="16">
        <v>-50000.0</v>
      </c>
      <c r="D31" s="16">
        <f t="shared" ref="D31:M31" si="19">$C$31</f>
        <v>-50000</v>
      </c>
      <c r="E31" s="16">
        <f t="shared" si="19"/>
        <v>-50000</v>
      </c>
      <c r="F31" s="16">
        <f t="shared" si="19"/>
        <v>-50000</v>
      </c>
      <c r="G31" s="16">
        <f t="shared" si="19"/>
        <v>-50000</v>
      </c>
      <c r="H31" s="16">
        <f t="shared" si="19"/>
        <v>-50000</v>
      </c>
      <c r="I31" s="16">
        <f t="shared" si="19"/>
        <v>-50000</v>
      </c>
      <c r="J31" s="16">
        <f t="shared" si="19"/>
        <v>-50000</v>
      </c>
      <c r="K31" s="16">
        <f t="shared" si="19"/>
        <v>-50000</v>
      </c>
      <c r="L31" s="16">
        <f t="shared" si="19"/>
        <v>-50000</v>
      </c>
      <c r="M31" s="16">
        <f t="shared" si="19"/>
        <v>-50000</v>
      </c>
    </row>
    <row r="32" ht="15.75" customHeight="1">
      <c r="A32" s="14" t="s">
        <v>30</v>
      </c>
      <c r="B32" s="2"/>
      <c r="C32" s="16">
        <v>-30000.0</v>
      </c>
      <c r="D32" s="16">
        <f t="shared" ref="D32:M32" si="20">$C$32</f>
        <v>-30000</v>
      </c>
      <c r="E32" s="16">
        <f t="shared" si="20"/>
        <v>-30000</v>
      </c>
      <c r="F32" s="16">
        <f t="shared" si="20"/>
        <v>-30000</v>
      </c>
      <c r="G32" s="16">
        <f t="shared" si="20"/>
        <v>-30000</v>
      </c>
      <c r="H32" s="16">
        <f t="shared" si="20"/>
        <v>-30000</v>
      </c>
      <c r="I32" s="16">
        <f t="shared" si="20"/>
        <v>-30000</v>
      </c>
      <c r="J32" s="16">
        <f t="shared" si="20"/>
        <v>-30000</v>
      </c>
      <c r="K32" s="16">
        <f t="shared" si="20"/>
        <v>-30000</v>
      </c>
      <c r="L32" s="16">
        <f t="shared" si="20"/>
        <v>-30000</v>
      </c>
      <c r="M32" s="16">
        <f t="shared" si="20"/>
        <v>-30000</v>
      </c>
    </row>
    <row r="33" ht="15.75" customHeight="1">
      <c r="A33" s="14" t="s">
        <v>31</v>
      </c>
      <c r="B33" s="2"/>
      <c r="C33" s="16">
        <v>-50000.0</v>
      </c>
      <c r="D33" s="16">
        <f t="shared" ref="D33:M33" si="21">$C$33</f>
        <v>-50000</v>
      </c>
      <c r="E33" s="16">
        <f t="shared" si="21"/>
        <v>-50000</v>
      </c>
      <c r="F33" s="16">
        <f t="shared" si="21"/>
        <v>-50000</v>
      </c>
      <c r="G33" s="16">
        <f t="shared" si="21"/>
        <v>-50000</v>
      </c>
      <c r="H33" s="16">
        <f t="shared" si="21"/>
        <v>-50000</v>
      </c>
      <c r="I33" s="16">
        <f t="shared" si="21"/>
        <v>-50000</v>
      </c>
      <c r="J33" s="16">
        <f t="shared" si="21"/>
        <v>-50000</v>
      </c>
      <c r="K33" s="16">
        <f t="shared" si="21"/>
        <v>-50000</v>
      </c>
      <c r="L33" s="16">
        <f t="shared" si="21"/>
        <v>-50000</v>
      </c>
      <c r="M33" s="16">
        <f t="shared" si="21"/>
        <v>-50000</v>
      </c>
    </row>
    <row r="34" ht="15.75" customHeight="1">
      <c r="A34" s="14" t="s">
        <v>32</v>
      </c>
      <c r="B34" s="2"/>
      <c r="C34" s="18">
        <v>1.0</v>
      </c>
      <c r="D34" s="16">
        <f t="shared" ref="D34:M34" si="22">$C$34</f>
        <v>1</v>
      </c>
      <c r="E34" s="16">
        <f t="shared" si="22"/>
        <v>1</v>
      </c>
      <c r="F34" s="16">
        <f t="shared" si="22"/>
        <v>1</v>
      </c>
      <c r="G34" s="16">
        <f t="shared" si="22"/>
        <v>1</v>
      </c>
      <c r="H34" s="16">
        <f t="shared" si="22"/>
        <v>1</v>
      </c>
      <c r="I34" s="16">
        <f t="shared" si="22"/>
        <v>1</v>
      </c>
      <c r="J34" s="16">
        <f t="shared" si="22"/>
        <v>1</v>
      </c>
      <c r="K34" s="16">
        <f t="shared" si="22"/>
        <v>1</v>
      </c>
      <c r="L34" s="16">
        <f t="shared" si="22"/>
        <v>1</v>
      </c>
      <c r="M34" s="16">
        <f t="shared" si="22"/>
        <v>1</v>
      </c>
    </row>
    <row r="35" ht="15.75" customHeight="1">
      <c r="A35" s="14" t="s">
        <v>33</v>
      </c>
      <c r="B35" s="2"/>
      <c r="C35" s="18">
        <v>2.0</v>
      </c>
      <c r="D35" s="16">
        <f t="shared" ref="D35:M35" si="23">$C$35</f>
        <v>2</v>
      </c>
      <c r="E35" s="16">
        <f t="shared" si="23"/>
        <v>2</v>
      </c>
      <c r="F35" s="16">
        <f t="shared" si="23"/>
        <v>2</v>
      </c>
      <c r="G35" s="16">
        <f t="shared" si="23"/>
        <v>2</v>
      </c>
      <c r="H35" s="16">
        <f t="shared" si="23"/>
        <v>2</v>
      </c>
      <c r="I35" s="16">
        <f t="shared" si="23"/>
        <v>2</v>
      </c>
      <c r="J35" s="16">
        <f t="shared" si="23"/>
        <v>2</v>
      </c>
      <c r="K35" s="16">
        <f t="shared" si="23"/>
        <v>2</v>
      </c>
      <c r="L35" s="16">
        <f t="shared" si="23"/>
        <v>2</v>
      </c>
      <c r="M35" s="16">
        <f t="shared" si="23"/>
        <v>2</v>
      </c>
    </row>
    <row r="36" ht="15.75" customHeight="1">
      <c r="A36" s="14" t="s">
        <v>34</v>
      </c>
      <c r="B36" s="2"/>
      <c r="C36" s="18">
        <v>1.0</v>
      </c>
      <c r="D36" s="16">
        <f t="shared" ref="D36:M36" si="24">$C$36</f>
        <v>1</v>
      </c>
      <c r="E36" s="16">
        <f t="shared" si="24"/>
        <v>1</v>
      </c>
      <c r="F36" s="16">
        <f t="shared" si="24"/>
        <v>1</v>
      </c>
      <c r="G36" s="16">
        <f t="shared" si="24"/>
        <v>1</v>
      </c>
      <c r="H36" s="16">
        <f t="shared" si="24"/>
        <v>1</v>
      </c>
      <c r="I36" s="16">
        <f t="shared" si="24"/>
        <v>1</v>
      </c>
      <c r="J36" s="16">
        <f t="shared" si="24"/>
        <v>1</v>
      </c>
      <c r="K36" s="16">
        <f t="shared" si="24"/>
        <v>1</v>
      </c>
      <c r="L36" s="16">
        <f t="shared" si="24"/>
        <v>1</v>
      </c>
      <c r="M36" s="16">
        <f t="shared" si="24"/>
        <v>1</v>
      </c>
    </row>
    <row r="37" ht="15.75" customHeight="1">
      <c r="A37" s="14" t="s">
        <v>35</v>
      </c>
      <c r="B37" s="2"/>
      <c r="C37" s="18">
        <v>2.0</v>
      </c>
      <c r="D37" s="16">
        <f t="shared" ref="D37:F37" si="25">$C$37</f>
        <v>2</v>
      </c>
      <c r="E37" s="16">
        <f t="shared" si="25"/>
        <v>2</v>
      </c>
      <c r="F37" s="16">
        <f t="shared" si="25"/>
        <v>2</v>
      </c>
      <c r="G37" s="27">
        <v>3.0</v>
      </c>
      <c r="H37" s="27">
        <v>3.0</v>
      </c>
      <c r="I37" s="27">
        <v>3.0</v>
      </c>
      <c r="J37" s="27">
        <v>3.0</v>
      </c>
      <c r="K37" s="27">
        <v>4.0</v>
      </c>
      <c r="L37" s="27">
        <v>4.0</v>
      </c>
      <c r="M37" s="27">
        <v>4.0</v>
      </c>
    </row>
    <row r="38" ht="15.75" customHeight="1">
      <c r="A38" s="14" t="s">
        <v>36</v>
      </c>
      <c r="B38" s="2"/>
      <c r="C38" s="18">
        <v>5.0</v>
      </c>
      <c r="D38" s="16">
        <f>$C$38</f>
        <v>5</v>
      </c>
      <c r="E38" s="16">
        <v>5.0</v>
      </c>
      <c r="F38" s="16">
        <v>5.0</v>
      </c>
      <c r="G38" s="27">
        <v>6.0</v>
      </c>
      <c r="H38" s="27">
        <v>6.0</v>
      </c>
      <c r="I38" s="27">
        <v>6.0</v>
      </c>
      <c r="J38" s="27">
        <v>7.0</v>
      </c>
      <c r="K38" s="27">
        <v>7.0</v>
      </c>
      <c r="L38" s="27">
        <v>7.0</v>
      </c>
      <c r="M38" s="27">
        <v>8.0</v>
      </c>
    </row>
    <row r="39" ht="15.75" customHeight="1">
      <c r="A39" s="14" t="s">
        <v>37</v>
      </c>
      <c r="B39" s="2"/>
      <c r="C39" s="18">
        <v>2.0</v>
      </c>
      <c r="D39" s="16">
        <f t="shared" ref="D39:I39" si="26">$C$39</f>
        <v>2</v>
      </c>
      <c r="E39" s="16">
        <f t="shared" si="26"/>
        <v>2</v>
      </c>
      <c r="F39" s="16">
        <f t="shared" si="26"/>
        <v>2</v>
      </c>
      <c r="G39" s="27">
        <f t="shared" si="26"/>
        <v>2</v>
      </c>
      <c r="H39" s="27">
        <f t="shared" si="26"/>
        <v>2</v>
      </c>
      <c r="I39" s="27">
        <f t="shared" si="26"/>
        <v>2</v>
      </c>
      <c r="J39" s="27">
        <v>2.0</v>
      </c>
      <c r="K39" s="27">
        <v>3.0</v>
      </c>
      <c r="L39" s="27">
        <v>3.0</v>
      </c>
      <c r="M39" s="27">
        <v>3.0</v>
      </c>
    </row>
    <row r="40" ht="15.75" customHeight="1">
      <c r="A40" s="14" t="s">
        <v>31</v>
      </c>
      <c r="B40" s="2"/>
      <c r="C40" s="18">
        <v>2.0</v>
      </c>
      <c r="D40" s="16">
        <f>$C$40</f>
        <v>2</v>
      </c>
      <c r="E40" s="16">
        <v>4.0</v>
      </c>
      <c r="F40" s="16">
        <v>4.0</v>
      </c>
      <c r="G40" s="27">
        <v>6.0</v>
      </c>
      <c r="H40" s="27">
        <v>6.0</v>
      </c>
      <c r="I40" s="27">
        <v>6.0</v>
      </c>
      <c r="J40" s="27">
        <v>6.0</v>
      </c>
      <c r="K40" s="27">
        <v>6.0</v>
      </c>
      <c r="L40" s="27">
        <v>6.0</v>
      </c>
      <c r="M40" s="27">
        <v>6.0</v>
      </c>
    </row>
    <row r="41" ht="15.75" customHeight="1">
      <c r="A41" s="14" t="s">
        <v>38</v>
      </c>
      <c r="B41" s="17">
        <v>0.08</v>
      </c>
      <c r="C41" s="16">
        <f t="shared" ref="C41:M41" si="27">C26*$B$41</f>
        <v>-950400</v>
      </c>
      <c r="D41" s="16">
        <f t="shared" si="27"/>
        <v>-950400</v>
      </c>
      <c r="E41" s="16">
        <f t="shared" si="27"/>
        <v>-1046400</v>
      </c>
      <c r="F41" s="16">
        <f t="shared" si="27"/>
        <v>-1046400</v>
      </c>
      <c r="G41" s="16">
        <f t="shared" si="27"/>
        <v>-1243200</v>
      </c>
      <c r="H41" s="16">
        <f t="shared" si="27"/>
        <v>-1243200</v>
      </c>
      <c r="I41" s="16">
        <f t="shared" si="27"/>
        <v>-1243200</v>
      </c>
      <c r="J41" s="16">
        <f t="shared" si="27"/>
        <v>-1291200</v>
      </c>
      <c r="K41" s="16">
        <f t="shared" si="27"/>
        <v>-1372800</v>
      </c>
      <c r="L41" s="16">
        <f t="shared" si="27"/>
        <v>-1372800</v>
      </c>
      <c r="M41" s="16">
        <f t="shared" si="27"/>
        <v>-1420800</v>
      </c>
    </row>
    <row r="42" ht="15.75" customHeight="1">
      <c r="A42" s="14" t="s">
        <v>39</v>
      </c>
      <c r="B42" s="17">
        <v>0.035</v>
      </c>
      <c r="C42" s="16"/>
      <c r="D42" s="16">
        <f t="shared" ref="D42:M42" si="28">-D2*$B$42</f>
        <v>-2380000</v>
      </c>
      <c r="E42" s="16">
        <f t="shared" si="28"/>
        <v>-2856000</v>
      </c>
      <c r="F42" s="16">
        <f t="shared" si="28"/>
        <v>-3427200</v>
      </c>
      <c r="G42" s="16">
        <f t="shared" si="28"/>
        <v>-4112640</v>
      </c>
      <c r="H42" s="16">
        <f t="shared" si="28"/>
        <v>-4935168</v>
      </c>
      <c r="I42" s="16">
        <f t="shared" si="28"/>
        <v>-5922201.6</v>
      </c>
      <c r="J42" s="16">
        <f t="shared" si="28"/>
        <v>-7106641.92</v>
      </c>
      <c r="K42" s="16">
        <f t="shared" si="28"/>
        <v>-8527970.304</v>
      </c>
      <c r="L42" s="16">
        <f t="shared" si="28"/>
        <v>-10233564.36</v>
      </c>
      <c r="M42" s="16">
        <f t="shared" si="28"/>
        <v>-12280277.24</v>
      </c>
    </row>
    <row r="43" ht="15.75" customHeight="1">
      <c r="A43" s="14" t="s">
        <v>40</v>
      </c>
      <c r="B43" s="17">
        <v>0.02</v>
      </c>
      <c r="C43" s="16"/>
      <c r="D43" s="16">
        <f t="shared" ref="D43:M43" si="29">-D2*$B$43</f>
        <v>-1360000</v>
      </c>
      <c r="E43" s="16">
        <f t="shared" si="29"/>
        <v>-1632000</v>
      </c>
      <c r="F43" s="16">
        <f t="shared" si="29"/>
        <v>-1958400</v>
      </c>
      <c r="G43" s="16">
        <f t="shared" si="29"/>
        <v>-2350080</v>
      </c>
      <c r="H43" s="16">
        <f t="shared" si="29"/>
        <v>-2820096</v>
      </c>
      <c r="I43" s="16">
        <f t="shared" si="29"/>
        <v>-3384115.2</v>
      </c>
      <c r="J43" s="16">
        <f t="shared" si="29"/>
        <v>-4060938.24</v>
      </c>
      <c r="K43" s="16">
        <f t="shared" si="29"/>
        <v>-4873125.888</v>
      </c>
      <c r="L43" s="16">
        <f t="shared" si="29"/>
        <v>-5847751.066</v>
      </c>
      <c r="M43" s="16">
        <f t="shared" si="29"/>
        <v>-7017301.279</v>
      </c>
    </row>
    <row r="44" ht="15.75" customHeight="1">
      <c r="A44" s="14" t="s">
        <v>41</v>
      </c>
      <c r="B44" s="28">
        <v>0.015</v>
      </c>
      <c r="C44" s="16"/>
      <c r="D44" s="16">
        <f t="shared" ref="D44:M44" si="30">-D2*$B$44</f>
        <v>-1020000</v>
      </c>
      <c r="E44" s="16">
        <f t="shared" si="30"/>
        <v>-1224000</v>
      </c>
      <c r="F44" s="16">
        <f t="shared" si="30"/>
        <v>-1468800</v>
      </c>
      <c r="G44" s="16">
        <f t="shared" si="30"/>
        <v>-1762560</v>
      </c>
      <c r="H44" s="16">
        <f t="shared" si="30"/>
        <v>-2115072</v>
      </c>
      <c r="I44" s="16">
        <f t="shared" si="30"/>
        <v>-2538086.4</v>
      </c>
      <c r="J44" s="16">
        <f t="shared" si="30"/>
        <v>-3045703.68</v>
      </c>
      <c r="K44" s="16">
        <f t="shared" si="30"/>
        <v>-3654844.416</v>
      </c>
      <c r="L44" s="16">
        <f t="shared" si="30"/>
        <v>-4385813.299</v>
      </c>
      <c r="M44" s="16">
        <f t="shared" si="30"/>
        <v>-5262975.959</v>
      </c>
    </row>
    <row r="45" ht="15.75" customHeight="1">
      <c r="A45" s="14" t="s">
        <v>42</v>
      </c>
      <c r="B45" s="29">
        <v>0.005</v>
      </c>
      <c r="C45" s="16"/>
      <c r="D45" s="16">
        <f t="shared" ref="D45:M45" si="31">-D2*$B$45</f>
        <v>-340000</v>
      </c>
      <c r="E45" s="16">
        <f t="shared" si="31"/>
        <v>-408000</v>
      </c>
      <c r="F45" s="16">
        <f t="shared" si="31"/>
        <v>-489600</v>
      </c>
      <c r="G45" s="16">
        <f t="shared" si="31"/>
        <v>-587520</v>
      </c>
      <c r="H45" s="16">
        <f t="shared" si="31"/>
        <v>-705024</v>
      </c>
      <c r="I45" s="16">
        <f t="shared" si="31"/>
        <v>-846028.8</v>
      </c>
      <c r="J45" s="16">
        <f t="shared" si="31"/>
        <v>-1015234.56</v>
      </c>
      <c r="K45" s="16">
        <f t="shared" si="31"/>
        <v>-1218281.472</v>
      </c>
      <c r="L45" s="16">
        <f t="shared" si="31"/>
        <v>-1461937.766</v>
      </c>
      <c r="M45" s="16">
        <f t="shared" si="31"/>
        <v>-1754325.32</v>
      </c>
    </row>
    <row r="46" ht="15.75" customHeight="1">
      <c r="A46" s="14"/>
      <c r="B46" s="2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ht="15.75" customHeight="1">
      <c r="A47" s="14"/>
      <c r="B47" s="2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ht="15.75" customHeight="1">
      <c r="A48" s="14"/>
      <c r="B48" s="2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ht="15.75" customHeight="1">
      <c r="A49" s="14"/>
      <c r="B49" s="2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ht="15.75" customHeight="1">
      <c r="A50" s="14"/>
      <c r="B50" s="2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ht="25.5" customHeight="1">
      <c r="A51" s="30" t="s">
        <v>43</v>
      </c>
      <c r="B51" s="21"/>
      <c r="C51" s="22"/>
      <c r="D51" s="22">
        <f t="shared" ref="D51:M51" si="32">D18+D21</f>
        <v>12109600</v>
      </c>
      <c r="E51" s="22">
        <f t="shared" si="32"/>
        <v>17001600</v>
      </c>
      <c r="F51" s="22">
        <f t="shared" si="32"/>
        <v>24427200</v>
      </c>
      <c r="G51" s="22">
        <f t="shared" si="32"/>
        <v>30681120</v>
      </c>
      <c r="H51" s="22">
        <f t="shared" si="32"/>
        <v>41373984</v>
      </c>
      <c r="I51" s="22">
        <f t="shared" si="32"/>
        <v>54205420.8</v>
      </c>
      <c r="J51" s="22">
        <f t="shared" si="32"/>
        <v>68955144.96</v>
      </c>
      <c r="K51" s="22">
        <f t="shared" si="32"/>
        <v>86330813.95</v>
      </c>
      <c r="L51" s="22">
        <f t="shared" si="32"/>
        <v>108503536.7</v>
      </c>
      <c r="M51" s="22">
        <f t="shared" si="32"/>
        <v>134462804.1</v>
      </c>
    </row>
    <row r="52" ht="15.75" customHeight="1">
      <c r="A52" s="31" t="s">
        <v>44</v>
      </c>
      <c r="B52" s="32"/>
      <c r="C52" s="32"/>
      <c r="D52" s="33">
        <f t="shared" ref="D52:M52" si="33">D51/D2</f>
        <v>0.1780823529</v>
      </c>
      <c r="E52" s="33">
        <f t="shared" si="33"/>
        <v>0.2083529412</v>
      </c>
      <c r="F52" s="33">
        <f t="shared" si="33"/>
        <v>0.2494607843</v>
      </c>
      <c r="G52" s="33">
        <f t="shared" si="33"/>
        <v>0.2611070261</v>
      </c>
      <c r="H52" s="33">
        <f t="shared" si="33"/>
        <v>0.2934225218</v>
      </c>
      <c r="I52" s="33">
        <f t="shared" si="33"/>
        <v>0.3203521015</v>
      </c>
      <c r="J52" s="33">
        <f t="shared" si="33"/>
        <v>0.3396020372</v>
      </c>
      <c r="K52" s="33">
        <f t="shared" si="33"/>
        <v>0.3543139083</v>
      </c>
      <c r="L52" s="33">
        <f t="shared" si="33"/>
        <v>0.3710949236</v>
      </c>
      <c r="M52" s="33">
        <f t="shared" si="33"/>
        <v>0.3832322391</v>
      </c>
    </row>
    <row r="53" ht="15.75" customHeight="1">
      <c r="A53" s="34" t="s">
        <v>45</v>
      </c>
      <c r="B53" s="2"/>
      <c r="C53" s="16"/>
      <c r="D53" s="16">
        <f t="shared" ref="D53:M53" si="34">D67</f>
        <v>-3066666.667</v>
      </c>
      <c r="E53" s="16">
        <f t="shared" si="34"/>
        <v>-3066666.667</v>
      </c>
      <c r="F53" s="16">
        <f t="shared" si="34"/>
        <v>-3066666.667</v>
      </c>
      <c r="G53" s="16">
        <f t="shared" si="34"/>
        <v>-3066666.667</v>
      </c>
      <c r="H53" s="16">
        <f t="shared" si="34"/>
        <v>-3066666.667</v>
      </c>
      <c r="I53" s="16">
        <f t="shared" si="34"/>
        <v>-3066666.667</v>
      </c>
      <c r="J53" s="16">
        <f t="shared" si="34"/>
        <v>-3066666.667</v>
      </c>
      <c r="K53" s="16">
        <f t="shared" si="34"/>
        <v>-3066666.667</v>
      </c>
      <c r="L53" s="16">
        <f t="shared" si="34"/>
        <v>-3066666.667</v>
      </c>
      <c r="M53" s="16">
        <f t="shared" si="34"/>
        <v>-3066666.667</v>
      </c>
    </row>
    <row r="54" ht="15.75" customHeight="1">
      <c r="A54" s="34" t="s">
        <v>46</v>
      </c>
      <c r="B54" s="2"/>
      <c r="C54" s="16"/>
      <c r="D54" s="16">
        <f t="shared" ref="D54:M54" si="35">D88</f>
        <v>0</v>
      </c>
      <c r="E54" s="16">
        <f t="shared" si="35"/>
        <v>0</v>
      </c>
      <c r="F54" s="16">
        <f t="shared" si="35"/>
        <v>0</v>
      </c>
      <c r="G54" s="16">
        <f t="shared" si="35"/>
        <v>0</v>
      </c>
      <c r="H54" s="16">
        <f t="shared" si="35"/>
        <v>0</v>
      </c>
      <c r="I54" s="16">
        <f t="shared" si="35"/>
        <v>0</v>
      </c>
      <c r="J54" s="16">
        <f t="shared" si="35"/>
        <v>0</v>
      </c>
      <c r="K54" s="16">
        <f t="shared" si="35"/>
        <v>0</v>
      </c>
      <c r="L54" s="16">
        <f t="shared" si="35"/>
        <v>0</v>
      </c>
      <c r="M54" s="16">
        <f t="shared" si="35"/>
        <v>0</v>
      </c>
    </row>
    <row r="55" ht="15.75" customHeight="1">
      <c r="A55" s="34" t="s">
        <v>47</v>
      </c>
      <c r="B55" s="2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ht="15.75" customHeight="1">
      <c r="A56" s="34" t="s">
        <v>48</v>
      </c>
      <c r="B56" s="17">
        <v>0.06</v>
      </c>
      <c r="C56" s="16"/>
      <c r="D56" s="16">
        <f t="shared" ref="D56:M56" si="36">-D2*$B$56</f>
        <v>-4080000</v>
      </c>
      <c r="E56" s="16">
        <f t="shared" si="36"/>
        <v>-4896000</v>
      </c>
      <c r="F56" s="16">
        <f t="shared" si="36"/>
        <v>-5875200</v>
      </c>
      <c r="G56" s="16">
        <f t="shared" si="36"/>
        <v>-7050240</v>
      </c>
      <c r="H56" s="16">
        <f t="shared" si="36"/>
        <v>-8460288</v>
      </c>
      <c r="I56" s="16">
        <f t="shared" si="36"/>
        <v>-10152345.6</v>
      </c>
      <c r="J56" s="16">
        <f t="shared" si="36"/>
        <v>-12182814.72</v>
      </c>
      <c r="K56" s="16">
        <f t="shared" si="36"/>
        <v>-14619377.66</v>
      </c>
      <c r="L56" s="16">
        <f t="shared" si="36"/>
        <v>-17543253.2</v>
      </c>
      <c r="M56" s="16">
        <f t="shared" si="36"/>
        <v>-21051903.84</v>
      </c>
    </row>
    <row r="57" ht="24.75" customHeight="1">
      <c r="A57" s="23" t="s">
        <v>49</v>
      </c>
      <c r="B57" s="6"/>
      <c r="C57" s="7"/>
      <c r="D57" s="7">
        <f t="shared" ref="D57:M57" si="37">D51+D53+D54+D56</f>
        <v>4962933.333</v>
      </c>
      <c r="E57" s="7">
        <f t="shared" si="37"/>
        <v>9038933.333</v>
      </c>
      <c r="F57" s="7">
        <f t="shared" si="37"/>
        <v>15485333.33</v>
      </c>
      <c r="G57" s="7">
        <f t="shared" si="37"/>
        <v>20564213.33</v>
      </c>
      <c r="H57" s="7">
        <f t="shared" si="37"/>
        <v>29847029.33</v>
      </c>
      <c r="I57" s="7">
        <f t="shared" si="37"/>
        <v>40986408.53</v>
      </c>
      <c r="J57" s="7">
        <f t="shared" si="37"/>
        <v>53705663.57</v>
      </c>
      <c r="K57" s="7">
        <f t="shared" si="37"/>
        <v>68644769.62</v>
      </c>
      <c r="L57" s="7">
        <f t="shared" si="37"/>
        <v>87893616.88</v>
      </c>
      <c r="M57" s="7">
        <f t="shared" si="37"/>
        <v>110344233.6</v>
      </c>
    </row>
    <row r="58" ht="15.75" customHeight="1">
      <c r="A58" s="35" t="s">
        <v>50</v>
      </c>
      <c r="B58" s="2"/>
      <c r="C58" s="16"/>
      <c r="D58" s="16">
        <f t="shared" ref="D58:M58" si="38">D57/D2</f>
        <v>0.07298431373</v>
      </c>
      <c r="E58" s="16">
        <f t="shared" si="38"/>
        <v>0.1107712418</v>
      </c>
      <c r="F58" s="16">
        <f t="shared" si="38"/>
        <v>0.1581427015</v>
      </c>
      <c r="G58" s="16">
        <f t="shared" si="38"/>
        <v>0.1750086238</v>
      </c>
      <c r="H58" s="16">
        <f t="shared" si="38"/>
        <v>0.2116738532</v>
      </c>
      <c r="I58" s="16">
        <f t="shared" si="38"/>
        <v>0.242228211</v>
      </c>
      <c r="J58" s="16">
        <f t="shared" si="38"/>
        <v>0.2644987951</v>
      </c>
      <c r="K58" s="16">
        <f t="shared" si="38"/>
        <v>0.2817278732</v>
      </c>
      <c r="L58" s="16">
        <f t="shared" si="38"/>
        <v>0.300606561</v>
      </c>
      <c r="M58" s="16">
        <f t="shared" si="38"/>
        <v>0.314491937</v>
      </c>
    </row>
    <row r="59" ht="25.5" customHeight="1">
      <c r="A59" s="20" t="s">
        <v>49</v>
      </c>
      <c r="B59" s="21"/>
      <c r="C59" s="22"/>
      <c r="D59" s="22">
        <f t="shared" ref="D59:M59" si="39">C59+D57</f>
        <v>4962933.333</v>
      </c>
      <c r="E59" s="22">
        <f t="shared" si="39"/>
        <v>14001866.67</v>
      </c>
      <c r="F59" s="22">
        <f t="shared" si="39"/>
        <v>29487200</v>
      </c>
      <c r="G59" s="22">
        <f t="shared" si="39"/>
        <v>50051413.33</v>
      </c>
      <c r="H59" s="22">
        <f t="shared" si="39"/>
        <v>79898442.67</v>
      </c>
      <c r="I59" s="22">
        <f t="shared" si="39"/>
        <v>120884851.2</v>
      </c>
      <c r="J59" s="22">
        <f t="shared" si="39"/>
        <v>174590514.8</v>
      </c>
      <c r="K59" s="22">
        <f t="shared" si="39"/>
        <v>243235284.4</v>
      </c>
      <c r="L59" s="22">
        <f t="shared" si="39"/>
        <v>331128901.3</v>
      </c>
      <c r="M59" s="22">
        <f t="shared" si="39"/>
        <v>441473134.9</v>
      </c>
    </row>
    <row r="60" ht="18.75" customHeight="1">
      <c r="A60" s="14"/>
      <c r="B60" s="2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ht="25.5" customHeight="1">
      <c r="A61" s="20" t="s">
        <v>51</v>
      </c>
      <c r="B61" s="21"/>
      <c r="C61" s="22">
        <f t="shared" ref="C61:M61" si="40">SUM(C62:C66)</f>
        <v>-56500000</v>
      </c>
      <c r="D61" s="22">
        <f t="shared" si="40"/>
        <v>0</v>
      </c>
      <c r="E61" s="22">
        <f t="shared" si="40"/>
        <v>0</v>
      </c>
      <c r="F61" s="22">
        <f t="shared" si="40"/>
        <v>0</v>
      </c>
      <c r="G61" s="22">
        <f t="shared" si="40"/>
        <v>0</v>
      </c>
      <c r="H61" s="22">
        <f t="shared" si="40"/>
        <v>0</v>
      </c>
      <c r="I61" s="22">
        <f t="shared" si="40"/>
        <v>0</v>
      </c>
      <c r="J61" s="22">
        <f t="shared" si="40"/>
        <v>0</v>
      </c>
      <c r="K61" s="22">
        <f t="shared" si="40"/>
        <v>0</v>
      </c>
      <c r="L61" s="22">
        <f t="shared" si="40"/>
        <v>0</v>
      </c>
      <c r="M61" s="22">
        <f t="shared" si="40"/>
        <v>0</v>
      </c>
    </row>
    <row r="62" ht="15.75" customHeight="1">
      <c r="A62" s="34" t="s">
        <v>52</v>
      </c>
      <c r="B62" s="2"/>
      <c r="C62" s="16">
        <v>-3.0E7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ht="15.75" customHeight="1">
      <c r="A63" s="14" t="s">
        <v>53</v>
      </c>
      <c r="B63" s="2"/>
      <c r="C63" s="16">
        <v>-1.5E7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ht="15.75" customHeight="1">
      <c r="A64" s="14" t="s">
        <v>54</v>
      </c>
      <c r="B64" s="2"/>
      <c r="C64" s="16">
        <v>-1000000.0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ht="15.75" customHeight="1">
      <c r="A65" s="14" t="s">
        <v>55</v>
      </c>
      <c r="B65" s="2"/>
      <c r="C65" s="16">
        <v>-1.0E7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ht="15.75" customHeight="1">
      <c r="A66" s="14" t="s">
        <v>56</v>
      </c>
      <c r="B66" s="2"/>
      <c r="C66" s="16">
        <v>-500000.0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ht="15.75" customHeight="1">
      <c r="A67" s="36" t="s">
        <v>45</v>
      </c>
      <c r="B67" s="2"/>
      <c r="C67" s="37"/>
      <c r="D67" s="16">
        <f t="shared" ref="D67:M67" si="41">SUM($C$62:$C$64)/D68</f>
        <v>-3066666.667</v>
      </c>
      <c r="E67" s="16">
        <f t="shared" si="41"/>
        <v>-3066666.667</v>
      </c>
      <c r="F67" s="16">
        <f t="shared" si="41"/>
        <v>-3066666.667</v>
      </c>
      <c r="G67" s="16">
        <f t="shared" si="41"/>
        <v>-3066666.667</v>
      </c>
      <c r="H67" s="16">
        <f t="shared" si="41"/>
        <v>-3066666.667</v>
      </c>
      <c r="I67" s="16">
        <f t="shared" si="41"/>
        <v>-3066666.667</v>
      </c>
      <c r="J67" s="16">
        <f t="shared" si="41"/>
        <v>-3066666.667</v>
      </c>
      <c r="K67" s="16">
        <f t="shared" si="41"/>
        <v>-3066666.667</v>
      </c>
      <c r="L67" s="16">
        <f t="shared" si="41"/>
        <v>-3066666.667</v>
      </c>
      <c r="M67" s="16">
        <f t="shared" si="41"/>
        <v>-3066666.667</v>
      </c>
    </row>
    <row r="68" ht="15.75" customHeight="1">
      <c r="A68" s="36" t="s">
        <v>57</v>
      </c>
      <c r="B68" s="38">
        <v>15.0</v>
      </c>
      <c r="C68" s="16"/>
      <c r="D68" s="16">
        <f t="shared" ref="D68:M68" si="42">$B68</f>
        <v>15</v>
      </c>
      <c r="E68" s="16">
        <f t="shared" si="42"/>
        <v>15</v>
      </c>
      <c r="F68" s="16">
        <f t="shared" si="42"/>
        <v>15</v>
      </c>
      <c r="G68" s="16">
        <f t="shared" si="42"/>
        <v>15</v>
      </c>
      <c r="H68" s="16">
        <f t="shared" si="42"/>
        <v>15</v>
      </c>
      <c r="I68" s="16">
        <f t="shared" si="42"/>
        <v>15</v>
      </c>
      <c r="J68" s="16">
        <f t="shared" si="42"/>
        <v>15</v>
      </c>
      <c r="K68" s="16">
        <f t="shared" si="42"/>
        <v>15</v>
      </c>
      <c r="L68" s="16">
        <f t="shared" si="42"/>
        <v>15</v>
      </c>
      <c r="M68" s="16">
        <f t="shared" si="42"/>
        <v>15</v>
      </c>
    </row>
    <row r="69" ht="15.75" customHeight="1">
      <c r="A69" s="14"/>
      <c r="B69" s="2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ht="15.75" customHeight="1">
      <c r="A70" s="14"/>
      <c r="B70" s="2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ht="24.75" customHeight="1">
      <c r="A71" s="23" t="s">
        <v>58</v>
      </c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ht="15.75" customHeight="1">
      <c r="A72" s="39" t="s">
        <v>59</v>
      </c>
      <c r="B72" s="3"/>
      <c r="C72" s="40">
        <f t="shared" ref="C72:M72" si="43">B76</f>
        <v>0</v>
      </c>
      <c r="D72" s="40">
        <f t="shared" si="43"/>
        <v>-50500000</v>
      </c>
      <c r="E72" s="40">
        <f t="shared" si="43"/>
        <v>-42470400</v>
      </c>
      <c r="F72" s="40">
        <f t="shared" si="43"/>
        <v>-30364800</v>
      </c>
      <c r="G72" s="40">
        <f t="shared" si="43"/>
        <v>-11812800</v>
      </c>
      <c r="H72" s="40">
        <f t="shared" si="43"/>
        <v>11818080</v>
      </c>
      <c r="I72" s="40">
        <f t="shared" si="43"/>
        <v>44731776</v>
      </c>
      <c r="J72" s="40">
        <f t="shared" si="43"/>
        <v>88784851.2</v>
      </c>
      <c r="K72" s="40">
        <f t="shared" si="43"/>
        <v>145557181.4</v>
      </c>
      <c r="L72" s="40">
        <f t="shared" si="43"/>
        <v>217268617.7</v>
      </c>
      <c r="M72" s="40">
        <f t="shared" si="43"/>
        <v>308228901.3</v>
      </c>
    </row>
    <row r="73" ht="15.75" customHeight="1">
      <c r="A73" s="36" t="s">
        <v>60</v>
      </c>
      <c r="B73" s="2"/>
      <c r="C73" s="16"/>
      <c r="D73" s="16">
        <f t="shared" ref="D73:M73" si="44">D51+D56</f>
        <v>8029600</v>
      </c>
      <c r="E73" s="16">
        <f t="shared" si="44"/>
        <v>12105600</v>
      </c>
      <c r="F73" s="16">
        <f t="shared" si="44"/>
        <v>18552000</v>
      </c>
      <c r="G73" s="16">
        <f t="shared" si="44"/>
        <v>23630880</v>
      </c>
      <c r="H73" s="16">
        <f t="shared" si="44"/>
        <v>32913696</v>
      </c>
      <c r="I73" s="16">
        <f t="shared" si="44"/>
        <v>44053075.2</v>
      </c>
      <c r="J73" s="16">
        <f t="shared" si="44"/>
        <v>56772330.24</v>
      </c>
      <c r="K73" s="16">
        <f t="shared" si="44"/>
        <v>71711436.29</v>
      </c>
      <c r="L73" s="16">
        <f t="shared" si="44"/>
        <v>90960283.55</v>
      </c>
      <c r="M73" s="16">
        <f t="shared" si="44"/>
        <v>113410900.3</v>
      </c>
    </row>
    <row r="74" ht="15.75" customHeight="1">
      <c r="A74" s="36" t="s">
        <v>61</v>
      </c>
      <c r="B74" s="2"/>
      <c r="C74" s="16">
        <f t="shared" ref="C74:M74" si="45">C61</f>
        <v>-56500000</v>
      </c>
      <c r="D74" s="16">
        <f t="shared" si="45"/>
        <v>0</v>
      </c>
      <c r="E74" s="16">
        <f t="shared" si="45"/>
        <v>0</v>
      </c>
      <c r="F74" s="16">
        <f t="shared" si="45"/>
        <v>0</v>
      </c>
      <c r="G74" s="16">
        <f t="shared" si="45"/>
        <v>0</v>
      </c>
      <c r="H74" s="16">
        <f t="shared" si="45"/>
        <v>0</v>
      </c>
      <c r="I74" s="16">
        <f t="shared" si="45"/>
        <v>0</v>
      </c>
      <c r="J74" s="16">
        <f t="shared" si="45"/>
        <v>0</v>
      </c>
      <c r="K74" s="16">
        <f t="shared" si="45"/>
        <v>0</v>
      </c>
      <c r="L74" s="16">
        <f t="shared" si="45"/>
        <v>0</v>
      </c>
      <c r="M74" s="16">
        <f t="shared" si="45"/>
        <v>0</v>
      </c>
    </row>
    <row r="75" ht="15.75" customHeight="1">
      <c r="A75" s="36" t="s">
        <v>62</v>
      </c>
      <c r="B75" s="2"/>
      <c r="C75" s="16">
        <f t="shared" ref="C75:M75" si="46">C81+C82+C85+C86+C88</f>
        <v>6000000</v>
      </c>
      <c r="D75" s="16">
        <f t="shared" si="46"/>
        <v>0</v>
      </c>
      <c r="E75" s="16">
        <f t="shared" si="46"/>
        <v>0</v>
      </c>
      <c r="F75" s="16">
        <f t="shared" si="46"/>
        <v>0</v>
      </c>
      <c r="G75" s="16">
        <f t="shared" si="46"/>
        <v>0</v>
      </c>
      <c r="H75" s="16">
        <f t="shared" si="46"/>
        <v>0</v>
      </c>
      <c r="I75" s="16">
        <f t="shared" si="46"/>
        <v>0</v>
      </c>
      <c r="J75" s="16">
        <f t="shared" si="46"/>
        <v>0</v>
      </c>
      <c r="K75" s="16">
        <f t="shared" si="46"/>
        <v>0</v>
      </c>
      <c r="L75" s="16">
        <f t="shared" si="46"/>
        <v>0</v>
      </c>
      <c r="M75" s="16">
        <f t="shared" si="46"/>
        <v>0</v>
      </c>
    </row>
    <row r="76" ht="15.75" customHeight="1">
      <c r="A76" s="41" t="s">
        <v>63</v>
      </c>
      <c r="B76" s="3">
        <v>0.0</v>
      </c>
      <c r="C76" s="40">
        <f t="shared" ref="C76:M76" si="47">SUM(C72:C75)</f>
        <v>-50500000</v>
      </c>
      <c r="D76" s="40">
        <f t="shared" si="47"/>
        <v>-42470400</v>
      </c>
      <c r="E76" s="40">
        <f t="shared" si="47"/>
        <v>-30364800</v>
      </c>
      <c r="F76" s="40">
        <f t="shared" si="47"/>
        <v>-11812800</v>
      </c>
      <c r="G76" s="40">
        <f t="shared" si="47"/>
        <v>11818080</v>
      </c>
      <c r="H76" s="40">
        <f t="shared" si="47"/>
        <v>44731776</v>
      </c>
      <c r="I76" s="40">
        <f t="shared" si="47"/>
        <v>88784851.2</v>
      </c>
      <c r="J76" s="40">
        <f t="shared" si="47"/>
        <v>145557181.4</v>
      </c>
      <c r="K76" s="40">
        <f t="shared" si="47"/>
        <v>217268617.7</v>
      </c>
      <c r="L76" s="40">
        <f t="shared" si="47"/>
        <v>308228901.3</v>
      </c>
      <c r="M76" s="40">
        <f t="shared" si="47"/>
        <v>421639801.5</v>
      </c>
    </row>
    <row r="77" ht="15.75" customHeight="1">
      <c r="A77" s="36" t="s">
        <v>64</v>
      </c>
      <c r="B77" s="2"/>
      <c r="C77" s="16">
        <f>SUM(D77:M77)</f>
        <v>3</v>
      </c>
      <c r="D77" s="42">
        <f t="shared" ref="D77:M77" si="48">IF(D76&lt;0,1,0)</f>
        <v>1</v>
      </c>
      <c r="E77" s="42">
        <f t="shared" si="48"/>
        <v>1</v>
      </c>
      <c r="F77" s="42">
        <f t="shared" si="48"/>
        <v>1</v>
      </c>
      <c r="G77" s="42">
        <f t="shared" si="48"/>
        <v>0</v>
      </c>
      <c r="H77" s="42">
        <f t="shared" si="48"/>
        <v>0</v>
      </c>
      <c r="I77" s="42">
        <f t="shared" si="48"/>
        <v>0</v>
      </c>
      <c r="J77" s="42">
        <f t="shared" si="48"/>
        <v>0</v>
      </c>
      <c r="K77" s="42">
        <f t="shared" si="48"/>
        <v>0</v>
      </c>
      <c r="L77" s="42">
        <f t="shared" si="48"/>
        <v>0</v>
      </c>
      <c r="M77" s="42">
        <f t="shared" si="48"/>
        <v>0</v>
      </c>
    </row>
    <row r="78" ht="15.75" customHeight="1">
      <c r="A78" s="14"/>
      <c r="B78" s="2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ht="15.75" customHeight="1">
      <c r="A79" s="14"/>
      <c r="B79" s="2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ht="24.75" customHeight="1">
      <c r="A80" s="23" t="s">
        <v>65</v>
      </c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ht="15.75" customHeight="1">
      <c r="A81" s="36" t="s">
        <v>66</v>
      </c>
      <c r="B81" s="43"/>
      <c r="C81" s="44">
        <v>6000000.0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</row>
    <row r="82" ht="15.75" customHeight="1">
      <c r="A82" s="36" t="s">
        <v>67</v>
      </c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ht="15.75" customHeight="1">
      <c r="A83" s="36" t="s">
        <v>68</v>
      </c>
      <c r="B83" s="2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ht="15.75" customHeight="1">
      <c r="A84" s="45" t="s">
        <v>69</v>
      </c>
      <c r="B84" s="3"/>
      <c r="C84" s="40">
        <f t="shared" ref="C84:M84" si="49">B87</f>
        <v>0</v>
      </c>
      <c r="D84" s="40">
        <f t="shared" si="49"/>
        <v>0</v>
      </c>
      <c r="E84" s="40">
        <f t="shared" si="49"/>
        <v>0</v>
      </c>
      <c r="F84" s="40">
        <f t="shared" si="49"/>
        <v>0</v>
      </c>
      <c r="G84" s="40">
        <f t="shared" si="49"/>
        <v>0</v>
      </c>
      <c r="H84" s="40">
        <f t="shared" si="49"/>
        <v>0</v>
      </c>
      <c r="I84" s="40">
        <f t="shared" si="49"/>
        <v>0</v>
      </c>
      <c r="J84" s="40">
        <f t="shared" si="49"/>
        <v>0</v>
      </c>
      <c r="K84" s="40">
        <f t="shared" si="49"/>
        <v>0</v>
      </c>
      <c r="L84" s="40">
        <f t="shared" si="49"/>
        <v>0</v>
      </c>
      <c r="M84" s="40">
        <f t="shared" si="49"/>
        <v>0</v>
      </c>
    </row>
    <row r="85" ht="15.75" customHeight="1">
      <c r="A85" s="36" t="s">
        <v>70</v>
      </c>
      <c r="B85" s="2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</row>
    <row r="86" ht="15.75" customHeight="1">
      <c r="A86" s="36" t="s">
        <v>71</v>
      </c>
      <c r="B86" s="43">
        <v>5.0</v>
      </c>
      <c r="C86" s="16"/>
      <c r="D86" s="16">
        <f t="shared" ref="D86:H86" si="50">-$C85/$B86</f>
        <v>0</v>
      </c>
      <c r="E86" s="16">
        <f t="shared" si="50"/>
        <v>0</v>
      </c>
      <c r="F86" s="16">
        <f t="shared" si="50"/>
        <v>0</v>
      </c>
      <c r="G86" s="16">
        <f t="shared" si="50"/>
        <v>0</v>
      </c>
      <c r="H86" s="16">
        <f t="shared" si="50"/>
        <v>0</v>
      </c>
      <c r="I86" s="16"/>
      <c r="J86" s="16"/>
      <c r="K86" s="16"/>
      <c r="L86" s="16"/>
      <c r="M86" s="16"/>
    </row>
    <row r="87" ht="15.75" customHeight="1">
      <c r="A87" s="45" t="s">
        <v>72</v>
      </c>
      <c r="B87" s="3">
        <v>0.0</v>
      </c>
      <c r="C87" s="40">
        <f t="shared" ref="C87:M87" si="51">SUM(C84:C86)</f>
        <v>0</v>
      </c>
      <c r="D87" s="40">
        <f t="shared" si="51"/>
        <v>0</v>
      </c>
      <c r="E87" s="40">
        <f t="shared" si="51"/>
        <v>0</v>
      </c>
      <c r="F87" s="40">
        <f t="shared" si="51"/>
        <v>0</v>
      </c>
      <c r="G87" s="40">
        <f t="shared" si="51"/>
        <v>0</v>
      </c>
      <c r="H87" s="40">
        <f t="shared" si="51"/>
        <v>0</v>
      </c>
      <c r="I87" s="40">
        <f t="shared" si="51"/>
        <v>0</v>
      </c>
      <c r="J87" s="40">
        <f t="shared" si="51"/>
        <v>0</v>
      </c>
      <c r="K87" s="40">
        <f t="shared" si="51"/>
        <v>0</v>
      </c>
      <c r="L87" s="40">
        <f t="shared" si="51"/>
        <v>0</v>
      </c>
      <c r="M87" s="40">
        <f t="shared" si="51"/>
        <v>0</v>
      </c>
    </row>
    <row r="88" ht="15.75" customHeight="1">
      <c r="A88" s="36" t="s">
        <v>73</v>
      </c>
      <c r="B88" s="46">
        <v>0.1</v>
      </c>
      <c r="C88" s="16"/>
      <c r="D88" s="47">
        <f t="shared" ref="D88:M88" si="52">-D84*$B$88</f>
        <v>0</v>
      </c>
      <c r="E88" s="47">
        <f t="shared" si="52"/>
        <v>0</v>
      </c>
      <c r="F88" s="47">
        <f t="shared" si="52"/>
        <v>0</v>
      </c>
      <c r="G88" s="47">
        <f t="shared" si="52"/>
        <v>0</v>
      </c>
      <c r="H88" s="47">
        <f t="shared" si="52"/>
        <v>0</v>
      </c>
      <c r="I88" s="47">
        <f t="shared" si="52"/>
        <v>0</v>
      </c>
      <c r="J88" s="47">
        <f t="shared" si="52"/>
        <v>0</v>
      </c>
      <c r="K88" s="47">
        <f t="shared" si="52"/>
        <v>0</v>
      </c>
      <c r="L88" s="47">
        <f t="shared" si="52"/>
        <v>0</v>
      </c>
      <c r="M88" s="47">
        <f t="shared" si="52"/>
        <v>0</v>
      </c>
    </row>
    <row r="89" ht="15.75" customHeight="1">
      <c r="A89" s="14"/>
      <c r="B89" s="2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ht="15.75" customHeight="1">
      <c r="A90" s="14"/>
      <c r="B90" s="2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ht="15.75" customHeight="1">
      <c r="A91" s="36" t="s">
        <v>74</v>
      </c>
      <c r="B91" s="2"/>
      <c r="C91" s="16">
        <f t="shared" ref="C91:M91" si="53">C73+C74</f>
        <v>-56500000</v>
      </c>
      <c r="D91" s="16">
        <f t="shared" si="53"/>
        <v>8029600</v>
      </c>
      <c r="E91" s="16">
        <f t="shared" si="53"/>
        <v>12105600</v>
      </c>
      <c r="F91" s="16">
        <f t="shared" si="53"/>
        <v>18552000</v>
      </c>
      <c r="G91" s="16">
        <f t="shared" si="53"/>
        <v>23630880</v>
      </c>
      <c r="H91" s="16">
        <f t="shared" si="53"/>
        <v>32913696</v>
      </c>
      <c r="I91" s="16">
        <f t="shared" si="53"/>
        <v>44053075.2</v>
      </c>
      <c r="J91" s="16">
        <f t="shared" si="53"/>
        <v>56772330.24</v>
      </c>
      <c r="K91" s="16">
        <f t="shared" si="53"/>
        <v>71711436.29</v>
      </c>
      <c r="L91" s="16">
        <f t="shared" si="53"/>
        <v>90960283.55</v>
      </c>
      <c r="M91" s="16">
        <f t="shared" si="53"/>
        <v>113410900.3</v>
      </c>
    </row>
    <row r="92" ht="15.75" customHeight="1">
      <c r="A92" s="36" t="s">
        <v>75</v>
      </c>
      <c r="B92" s="2"/>
      <c r="C92" s="16">
        <f t="shared" ref="C92:M92" si="54">B92+C91</f>
        <v>-56500000</v>
      </c>
      <c r="D92" s="16">
        <f t="shared" si="54"/>
        <v>-48470400</v>
      </c>
      <c r="E92" s="16">
        <f t="shared" si="54"/>
        <v>-36364800</v>
      </c>
      <c r="F92" s="16">
        <f t="shared" si="54"/>
        <v>-17812800</v>
      </c>
      <c r="G92" s="16">
        <f t="shared" si="54"/>
        <v>5818080</v>
      </c>
      <c r="H92" s="16">
        <f t="shared" si="54"/>
        <v>38731776</v>
      </c>
      <c r="I92" s="16">
        <f t="shared" si="54"/>
        <v>82784851.2</v>
      </c>
      <c r="J92" s="16">
        <f t="shared" si="54"/>
        <v>139557181.4</v>
      </c>
      <c r="K92" s="16">
        <f t="shared" si="54"/>
        <v>211268617.7</v>
      </c>
      <c r="L92" s="16">
        <f t="shared" si="54"/>
        <v>302228901.3</v>
      </c>
      <c r="M92" s="16">
        <f t="shared" si="54"/>
        <v>415639801.5</v>
      </c>
    </row>
    <row r="93" ht="15.75" customHeight="1">
      <c r="A93" s="14"/>
      <c r="B93" s="2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ht="15.75" customHeight="1">
      <c r="A94" s="14"/>
      <c r="B94" s="2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ht="24.75" customHeight="1">
      <c r="A95" s="48" t="s">
        <v>76</v>
      </c>
      <c r="B95" s="49"/>
      <c r="C95" s="7">
        <f>C91/(1+$B$101)^C1</f>
        <v>-56500000</v>
      </c>
      <c r="D95" s="7">
        <f t="shared" ref="D95:M95" si="55">D91-D91*$B$101</f>
        <v>7226640</v>
      </c>
      <c r="E95" s="7">
        <f t="shared" si="55"/>
        <v>10895040</v>
      </c>
      <c r="F95" s="7">
        <f t="shared" si="55"/>
        <v>16696800</v>
      </c>
      <c r="G95" s="7">
        <f t="shared" si="55"/>
        <v>21267792</v>
      </c>
      <c r="H95" s="7">
        <f t="shared" si="55"/>
        <v>29622326.4</v>
      </c>
      <c r="I95" s="7">
        <f t="shared" si="55"/>
        <v>39647767.68</v>
      </c>
      <c r="J95" s="7">
        <f t="shared" si="55"/>
        <v>51095097.22</v>
      </c>
      <c r="K95" s="7">
        <f t="shared" si="55"/>
        <v>64540292.66</v>
      </c>
      <c r="L95" s="7">
        <f t="shared" si="55"/>
        <v>81864255.19</v>
      </c>
      <c r="M95" s="7">
        <f t="shared" si="55"/>
        <v>102069810.2</v>
      </c>
    </row>
    <row r="96" ht="15.75" customHeight="1">
      <c r="A96" s="14" t="s">
        <v>77</v>
      </c>
      <c r="B96" s="2"/>
      <c r="C96" s="16">
        <f t="shared" ref="C96:M96" si="56">B96+C95</f>
        <v>-56500000</v>
      </c>
      <c r="D96" s="16">
        <f t="shared" si="56"/>
        <v>-49273360</v>
      </c>
      <c r="E96" s="16">
        <f t="shared" si="56"/>
        <v>-38378320</v>
      </c>
      <c r="F96" s="16">
        <f t="shared" si="56"/>
        <v>-21681520</v>
      </c>
      <c r="G96" s="16">
        <f t="shared" si="56"/>
        <v>-413728</v>
      </c>
      <c r="H96" s="16">
        <f t="shared" si="56"/>
        <v>29208598.4</v>
      </c>
      <c r="I96" s="16">
        <f t="shared" si="56"/>
        <v>68856366.08</v>
      </c>
      <c r="J96" s="16">
        <f t="shared" si="56"/>
        <v>119951463.3</v>
      </c>
      <c r="K96" s="16">
        <f t="shared" si="56"/>
        <v>184491756</v>
      </c>
      <c r="L96" s="16">
        <f t="shared" si="56"/>
        <v>266356011.1</v>
      </c>
      <c r="M96" s="16">
        <f t="shared" si="56"/>
        <v>368425821.4</v>
      </c>
    </row>
    <row r="97" ht="15.75" customHeight="1">
      <c r="A97" s="14"/>
      <c r="B97" s="2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ht="15.75" customHeight="1">
      <c r="A98" s="50" t="s">
        <v>78</v>
      </c>
      <c r="B98" s="51" t="str">
        <f>Y96</f>
        <v/>
      </c>
      <c r="C98" s="16">
        <f>M96</f>
        <v>368425821.4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ht="15.75" customHeight="1">
      <c r="A99" s="50" t="s">
        <v>79</v>
      </c>
      <c r="B99" s="2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ht="15.75" customHeight="1">
      <c r="A100" s="14"/>
      <c r="B100" s="2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ht="15.75" customHeight="1">
      <c r="A101" s="14" t="s">
        <v>80</v>
      </c>
      <c r="B101" s="46">
        <v>0.1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ht="15.75" customHeight="1">
      <c r="A102" s="14" t="s">
        <v>81</v>
      </c>
      <c r="B102" s="52">
        <f>(1+B101)^(1/12)-1</f>
        <v>0.007974140429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ht="15.75" customHeight="1">
      <c r="A103" s="14"/>
      <c r="B103" s="2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ht="15.75" customHeight="1">
      <c r="A104" s="14"/>
      <c r="B104" s="2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ht="24.75" customHeight="1">
      <c r="A105" s="48" t="s">
        <v>82</v>
      </c>
      <c r="B105" s="49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ht="15.75" customHeight="1">
      <c r="A106" s="45" t="s">
        <v>83</v>
      </c>
      <c r="B106" s="53">
        <f t="shared" ref="B106:M106" si="57">SUM(B107:B110)</f>
        <v>0</v>
      </c>
      <c r="C106" s="40">
        <f t="shared" si="57"/>
        <v>-20500000</v>
      </c>
      <c r="D106" s="40">
        <f t="shared" si="57"/>
        <v>-15537066.67</v>
      </c>
      <c r="E106" s="40">
        <f t="shared" si="57"/>
        <v>-6498133.333</v>
      </c>
      <c r="F106" s="40">
        <f t="shared" si="57"/>
        <v>8987200</v>
      </c>
      <c r="G106" s="40">
        <f t="shared" si="57"/>
        <v>29551413.33</v>
      </c>
      <c r="H106" s="40">
        <f t="shared" si="57"/>
        <v>59398442.67</v>
      </c>
      <c r="I106" s="40">
        <f t="shared" si="57"/>
        <v>100384851.2</v>
      </c>
      <c r="J106" s="40">
        <f t="shared" si="57"/>
        <v>154090514.8</v>
      </c>
      <c r="K106" s="40">
        <f t="shared" si="57"/>
        <v>222735284.4</v>
      </c>
      <c r="L106" s="40">
        <f t="shared" si="57"/>
        <v>310628901.3</v>
      </c>
      <c r="M106" s="40">
        <f t="shared" si="57"/>
        <v>420973134.9</v>
      </c>
    </row>
    <row r="107" ht="15.75" customHeight="1">
      <c r="A107" s="36" t="s">
        <v>84</v>
      </c>
      <c r="B107" s="54">
        <v>0.0</v>
      </c>
      <c r="C107" s="16">
        <f t="shared" ref="C107:M107" si="58">B107+C73+C74+C75</f>
        <v>-50500000</v>
      </c>
      <c r="D107" s="16">
        <f t="shared" si="58"/>
        <v>-42470400</v>
      </c>
      <c r="E107" s="16">
        <f t="shared" si="58"/>
        <v>-30364800</v>
      </c>
      <c r="F107" s="16">
        <f t="shared" si="58"/>
        <v>-11812800</v>
      </c>
      <c r="G107" s="16">
        <f t="shared" si="58"/>
        <v>11818080</v>
      </c>
      <c r="H107" s="16">
        <f t="shared" si="58"/>
        <v>44731776</v>
      </c>
      <c r="I107" s="16">
        <f t="shared" si="58"/>
        <v>88784851.2</v>
      </c>
      <c r="J107" s="16">
        <f t="shared" si="58"/>
        <v>145557181.4</v>
      </c>
      <c r="K107" s="16">
        <f t="shared" si="58"/>
        <v>217268617.7</v>
      </c>
      <c r="L107" s="16">
        <f t="shared" si="58"/>
        <v>308228901.3</v>
      </c>
      <c r="M107" s="16">
        <f t="shared" si="58"/>
        <v>421639801.5</v>
      </c>
    </row>
    <row r="108" ht="15.75" customHeight="1">
      <c r="A108" s="36" t="s">
        <v>85</v>
      </c>
      <c r="B108" s="54">
        <v>0.0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ht="15.75" customHeight="1">
      <c r="A109" s="36" t="s">
        <v>86</v>
      </c>
      <c r="B109" s="54">
        <v>0.0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ht="15.75" customHeight="1">
      <c r="A110" s="36" t="s">
        <v>87</v>
      </c>
      <c r="B110" s="54">
        <v>0.0</v>
      </c>
      <c r="C110" s="16">
        <f t="shared" ref="C110:M110" si="59">B110-C62+C67</f>
        <v>30000000</v>
      </c>
      <c r="D110" s="16">
        <f t="shared" si="59"/>
        <v>26933333.33</v>
      </c>
      <c r="E110" s="16">
        <f t="shared" si="59"/>
        <v>23866666.67</v>
      </c>
      <c r="F110" s="16">
        <f t="shared" si="59"/>
        <v>20800000</v>
      </c>
      <c r="G110" s="16">
        <f t="shared" si="59"/>
        <v>17733333.33</v>
      </c>
      <c r="H110" s="16">
        <f t="shared" si="59"/>
        <v>14666666.67</v>
      </c>
      <c r="I110" s="16">
        <f t="shared" si="59"/>
        <v>11600000</v>
      </c>
      <c r="J110" s="16">
        <f t="shared" si="59"/>
        <v>8533333.333</v>
      </c>
      <c r="K110" s="16">
        <f t="shared" si="59"/>
        <v>5466666.667</v>
      </c>
      <c r="L110" s="16">
        <f t="shared" si="59"/>
        <v>2400000</v>
      </c>
      <c r="M110" s="16">
        <f t="shared" si="59"/>
        <v>-666666.6667</v>
      </c>
    </row>
    <row r="111" ht="15.75" customHeight="1">
      <c r="A111" s="45" t="s">
        <v>88</v>
      </c>
      <c r="B111" s="53">
        <f t="shared" ref="B111:M111" si="60">SUM(B112:B115)</f>
        <v>0</v>
      </c>
      <c r="C111" s="40">
        <f t="shared" si="60"/>
        <v>0</v>
      </c>
      <c r="D111" s="40">
        <f t="shared" si="60"/>
        <v>4962933.333</v>
      </c>
      <c r="E111" s="40">
        <f t="shared" si="60"/>
        <v>14001866.67</v>
      </c>
      <c r="F111" s="40">
        <f t="shared" si="60"/>
        <v>29487200</v>
      </c>
      <c r="G111" s="40">
        <f t="shared" si="60"/>
        <v>50051413.33</v>
      </c>
      <c r="H111" s="40">
        <f t="shared" si="60"/>
        <v>79898442.67</v>
      </c>
      <c r="I111" s="40">
        <f t="shared" si="60"/>
        <v>120884851.2</v>
      </c>
      <c r="J111" s="40">
        <f t="shared" si="60"/>
        <v>174590514.8</v>
      </c>
      <c r="K111" s="40">
        <f t="shared" si="60"/>
        <v>243235284.4</v>
      </c>
      <c r="L111" s="40">
        <f t="shared" si="60"/>
        <v>331128901.3</v>
      </c>
      <c r="M111" s="40">
        <f t="shared" si="60"/>
        <v>441473134.9</v>
      </c>
    </row>
    <row r="112" ht="15.75" customHeight="1">
      <c r="A112" s="55" t="s">
        <v>89</v>
      </c>
      <c r="B112" s="54">
        <v>0.0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ht="15.75" customHeight="1">
      <c r="A113" s="36" t="s">
        <v>90</v>
      </c>
      <c r="B113" s="54">
        <v>0.0</v>
      </c>
      <c r="C113" s="16">
        <f>B113+C51+C82</f>
        <v>0</v>
      </c>
      <c r="D113" s="16">
        <f t="shared" ref="D113:M113" si="61">C113+D57+D82</f>
        <v>4962933.333</v>
      </c>
      <c r="E113" s="16">
        <f t="shared" si="61"/>
        <v>14001866.67</v>
      </c>
      <c r="F113" s="16">
        <f t="shared" si="61"/>
        <v>29487200</v>
      </c>
      <c r="G113" s="16">
        <f t="shared" si="61"/>
        <v>50051413.33</v>
      </c>
      <c r="H113" s="16">
        <f t="shared" si="61"/>
        <v>79898442.67</v>
      </c>
      <c r="I113" s="16">
        <f t="shared" si="61"/>
        <v>120884851.2</v>
      </c>
      <c r="J113" s="16">
        <f t="shared" si="61"/>
        <v>174590514.8</v>
      </c>
      <c r="K113" s="16">
        <f t="shared" si="61"/>
        <v>243235284.4</v>
      </c>
      <c r="L113" s="16">
        <f t="shared" si="61"/>
        <v>331128901.3</v>
      </c>
      <c r="M113" s="16">
        <f t="shared" si="61"/>
        <v>441473134.9</v>
      </c>
    </row>
    <row r="114" ht="15.75" customHeight="1">
      <c r="A114" s="36" t="s">
        <v>91</v>
      </c>
      <c r="B114" s="54">
        <v>0.0</v>
      </c>
      <c r="C114" s="16">
        <f t="shared" ref="C114:M114" si="62">B114+C85+C86</f>
        <v>0</v>
      </c>
      <c r="D114" s="16">
        <f t="shared" si="62"/>
        <v>0</v>
      </c>
      <c r="E114" s="16">
        <f t="shared" si="62"/>
        <v>0</v>
      </c>
      <c r="F114" s="16">
        <f t="shared" si="62"/>
        <v>0</v>
      </c>
      <c r="G114" s="16">
        <f t="shared" si="62"/>
        <v>0</v>
      </c>
      <c r="H114" s="16">
        <f t="shared" si="62"/>
        <v>0</v>
      </c>
      <c r="I114" s="16">
        <f t="shared" si="62"/>
        <v>0</v>
      </c>
      <c r="J114" s="16">
        <f t="shared" si="62"/>
        <v>0</v>
      </c>
      <c r="K114" s="16">
        <f t="shared" si="62"/>
        <v>0</v>
      </c>
      <c r="L114" s="16">
        <f t="shared" si="62"/>
        <v>0</v>
      </c>
      <c r="M114" s="16">
        <f t="shared" si="62"/>
        <v>0</v>
      </c>
    </row>
    <row r="115" ht="15.75" customHeight="1">
      <c r="A115" s="36" t="s">
        <v>92</v>
      </c>
      <c r="B115" s="54">
        <v>0.0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ht="15.75" customHeight="1">
      <c r="A116" s="14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ht="15.75" customHeight="1">
      <c r="A117" s="14"/>
      <c r="B117" s="2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ht="15.75" customHeight="1">
      <c r="A118" s="14"/>
      <c r="B118" s="2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ht="15.75" customHeight="1">
      <c r="A119" s="14"/>
      <c r="B119" s="2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ht="15.75" customHeight="1">
      <c r="A120" s="14"/>
      <c r="B120" s="2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ht="15.75" customHeight="1">
      <c r="A121" s="14"/>
      <c r="B121" s="2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ht="15.75" customHeight="1">
      <c r="A122" s="14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ht="15.75" customHeight="1">
      <c r="A123" s="14"/>
      <c r="B123" s="2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ht="15.75" customHeight="1">
      <c r="A124" s="1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ht="15.75" customHeight="1">
      <c r="A125" s="1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ht="15.75" customHeight="1">
      <c r="A126" s="1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ht="15.75" customHeight="1">
      <c r="A127" s="1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ht="15.75" customHeight="1">
      <c r="A128" s="1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ht="15.75" customHeight="1">
      <c r="A129" s="1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ht="15.75" customHeight="1">
      <c r="A130" s="1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ht="15.75" customHeight="1">
      <c r="A131" s="1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ht="15.75" customHeight="1">
      <c r="A132" s="1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ht="15.75" customHeight="1">
      <c r="A133" s="1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ht="15.75" customHeight="1">
      <c r="A134" s="1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ht="15.75" customHeight="1">
      <c r="A135" s="1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ht="15.75" customHeight="1">
      <c r="A136" s="1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ht="15.75" customHeight="1">
      <c r="A137" s="1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ht="15.75" customHeight="1">
      <c r="A138" s="1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ht="15.75" customHeight="1">
      <c r="A139" s="1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ht="15.75" customHeight="1">
      <c r="A140" s="1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ht="15.75" customHeight="1">
      <c r="A141" s="1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ht="15.75" customHeight="1">
      <c r="A142" s="1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ht="15.75" customHeight="1">
      <c r="A143" s="1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ht="15.75" customHeight="1">
      <c r="A144" s="1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ht="15.75" customHeight="1">
      <c r="A145" s="1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ht="15.75" customHeight="1">
      <c r="A146" s="1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ht="15.75" customHeight="1">
      <c r="A147" s="1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ht="15.75" customHeight="1">
      <c r="A148" s="1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ht="15.75" customHeight="1">
      <c r="A149" s="1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ht="15.75" customHeight="1">
      <c r="A150" s="1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ht="15.75" customHeight="1">
      <c r="A151" s="1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ht="15.75" customHeight="1">
      <c r="A152" s="1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ht="15.75" customHeight="1">
      <c r="A153" s="1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ht="15.75" customHeight="1">
      <c r="A154" s="1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ht="15.75" customHeight="1">
      <c r="A155" s="1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ht="15.75" customHeight="1">
      <c r="A156" s="1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ht="15.75" customHeight="1">
      <c r="A157" s="1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ht="15.75" customHeight="1">
      <c r="A158" s="1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ht="15.75" customHeight="1">
      <c r="A159" s="1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ht="15.75" customHeight="1">
      <c r="A160" s="1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ht="15.75" customHeight="1">
      <c r="A161" s="1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ht="15.75" customHeight="1">
      <c r="A162" s="1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ht="15.75" customHeight="1">
      <c r="A163" s="1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ht="15.75" customHeight="1">
      <c r="A164" s="1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ht="15.75" customHeight="1">
      <c r="A165" s="1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ht="15.75" customHeight="1">
      <c r="A166" s="1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ht="15.75" customHeight="1">
      <c r="A167" s="1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ht="15.75" customHeight="1">
      <c r="A168" s="1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ht="15.75" customHeight="1">
      <c r="A169" s="1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ht="15.75" customHeight="1">
      <c r="A170" s="1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ht="15.75" customHeight="1">
      <c r="A171" s="1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ht="15.75" customHeight="1">
      <c r="A172" s="1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ht="15.75" customHeight="1">
      <c r="A173" s="1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ht="15.75" customHeight="1">
      <c r="A174" s="1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ht="15.75" customHeight="1">
      <c r="A175" s="1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ht="15.75" customHeight="1">
      <c r="A176" s="1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ht="15.75" customHeight="1">
      <c r="A177" s="1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ht="15.75" customHeight="1">
      <c r="A178" s="1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ht="15.75" customHeight="1">
      <c r="A179" s="1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ht="15.75" customHeight="1">
      <c r="A180" s="1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ht="15.75" customHeight="1">
      <c r="A181" s="1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ht="15.75" customHeight="1">
      <c r="A182" s="1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ht="15.75" customHeight="1">
      <c r="A183" s="1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ht="15.75" customHeight="1">
      <c r="A184" s="1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ht="15.75" customHeight="1">
      <c r="A185" s="1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ht="15.75" customHeight="1">
      <c r="A186" s="1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ht="15.75" customHeight="1">
      <c r="A187" s="1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ht="15.75" customHeight="1">
      <c r="A188" s="1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ht="15.75" customHeight="1">
      <c r="A189" s="1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ht="15.75" customHeight="1">
      <c r="A190" s="1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ht="15.75" customHeight="1">
      <c r="A191" s="1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ht="15.75" customHeight="1">
      <c r="A192" s="1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ht="15.75" customHeight="1">
      <c r="A193" s="1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ht="15.75" customHeight="1">
      <c r="A194" s="1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ht="15.75" customHeight="1">
      <c r="A195" s="1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ht="15.75" customHeight="1">
      <c r="A196" s="1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ht="15.75" customHeight="1">
      <c r="A197" s="1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ht="15.75" customHeight="1">
      <c r="A198" s="1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ht="15.75" customHeight="1">
      <c r="A199" s="1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ht="15.75" customHeight="1">
      <c r="A200" s="1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ht="15.75" customHeight="1">
      <c r="A201" s="1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ht="15.75" customHeight="1">
      <c r="A202" s="1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ht="15.75" customHeight="1">
      <c r="A203" s="1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ht="15.75" customHeight="1">
      <c r="A204" s="1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ht="15.75" customHeight="1">
      <c r="A205" s="1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ht="15.75" customHeight="1">
      <c r="A206" s="1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ht="15.75" customHeight="1">
      <c r="A207" s="1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ht="15.75" customHeight="1">
      <c r="A208" s="1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ht="15.75" customHeight="1">
      <c r="A209" s="1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ht="15.75" customHeight="1">
      <c r="A210" s="1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ht="15.75" customHeight="1">
      <c r="A211" s="1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ht="15.75" customHeight="1">
      <c r="A212" s="1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ht="15.75" customHeight="1">
      <c r="A213" s="1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ht="15.75" customHeight="1">
      <c r="A214" s="1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ht="15.75" customHeight="1">
      <c r="A215" s="1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ht="15.75" customHeight="1">
      <c r="A216" s="1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ht="15.75" customHeight="1">
      <c r="A217" s="1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ht="15.75" customHeight="1">
      <c r="A218" s="1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ht="15.75" customHeight="1">
      <c r="A219" s="1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ht="15.75" customHeight="1">
      <c r="A220" s="1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ht="15.75" customHeight="1">
      <c r="A221" s="1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ht="15.75" customHeight="1">
      <c r="A222" s="1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ht="15.75" customHeight="1">
      <c r="A223" s="1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ht="15.75" customHeight="1">
      <c r="A224" s="1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ht="15.75" customHeight="1">
      <c r="A225" s="1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ht="15.75" customHeight="1">
      <c r="A226" s="1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ht="15.75" customHeight="1">
      <c r="A227" s="1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ht="15.75" customHeight="1">
      <c r="A228" s="1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ht="15.75" customHeight="1">
      <c r="A229" s="1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ht="15.75" customHeight="1">
      <c r="A230" s="1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ht="15.75" customHeight="1">
      <c r="A231" s="1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ht="15.75" customHeight="1">
      <c r="A232" s="1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ht="15.75" customHeight="1">
      <c r="A233" s="1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ht="15.75" customHeight="1">
      <c r="A234" s="1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ht="15.75" customHeight="1">
      <c r="A235" s="1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ht="15.75" customHeight="1">
      <c r="A236" s="1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ht="15.75" customHeight="1">
      <c r="A237" s="1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ht="15.75" customHeight="1">
      <c r="A238" s="1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ht="15.75" customHeight="1">
      <c r="A239" s="1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ht="15.75" customHeight="1">
      <c r="A240" s="1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ht="15.75" customHeight="1">
      <c r="A241" s="1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ht="15.75" customHeight="1">
      <c r="A242" s="1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ht="15.75" customHeight="1">
      <c r="A243" s="1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ht="15.75" customHeight="1">
      <c r="A244" s="1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ht="15.75" customHeight="1">
      <c r="A245" s="1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ht="15.75" customHeight="1">
      <c r="A246" s="1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ht="15.75" customHeight="1">
      <c r="A247" s="1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ht="15.75" customHeight="1">
      <c r="A248" s="1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ht="15.75" customHeight="1">
      <c r="A249" s="1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ht="15.75" customHeight="1">
      <c r="A250" s="1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ht="15.75" customHeight="1">
      <c r="A251" s="1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ht="15.75" customHeight="1">
      <c r="A252" s="1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ht="15.75" customHeight="1">
      <c r="A253" s="1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ht="15.75" customHeight="1">
      <c r="A254" s="1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ht="15.75" customHeight="1">
      <c r="A255" s="1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ht="15.75" customHeight="1">
      <c r="A256" s="1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ht="15.75" customHeight="1">
      <c r="A257" s="1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ht="15.75" customHeight="1">
      <c r="A258" s="1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ht="15.75" customHeight="1">
      <c r="A259" s="1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ht="15.75" customHeight="1">
      <c r="A260" s="1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ht="15.75" customHeight="1">
      <c r="A261" s="1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ht="15.75" customHeight="1">
      <c r="A262" s="1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ht="15.75" customHeight="1">
      <c r="A263" s="1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ht="15.75" customHeight="1">
      <c r="A264" s="1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ht="15.75" customHeight="1">
      <c r="A265" s="1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ht="15.75" customHeight="1">
      <c r="A266" s="1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ht="15.75" customHeight="1">
      <c r="A267" s="1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ht="15.75" customHeight="1">
      <c r="A268" s="1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ht="15.75" customHeight="1">
      <c r="A269" s="1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ht="15.75" customHeight="1">
      <c r="A270" s="1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ht="15.75" customHeight="1">
      <c r="A271" s="1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ht="15.75" customHeight="1">
      <c r="A272" s="1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ht="15.75" customHeight="1">
      <c r="A273" s="1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ht="15.75" customHeight="1">
      <c r="A274" s="1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ht="15.75" customHeight="1">
      <c r="A275" s="1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ht="15.75" customHeight="1">
      <c r="A276" s="1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ht="15.75" customHeight="1">
      <c r="A277" s="1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ht="15.75" customHeight="1">
      <c r="A278" s="1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ht="15.75" customHeight="1">
      <c r="A279" s="1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ht="15.75" customHeight="1">
      <c r="A280" s="1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ht="15.75" customHeight="1">
      <c r="A281" s="1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ht="15.75" customHeight="1">
      <c r="A282" s="1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ht="15.75" customHeight="1">
      <c r="A283" s="1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ht="15.75" customHeight="1">
      <c r="A284" s="1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ht="15.75" customHeight="1">
      <c r="A285" s="1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ht="15.75" customHeight="1">
      <c r="A286" s="1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ht="15.75" customHeight="1">
      <c r="A287" s="1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ht="15.75" customHeight="1">
      <c r="A288" s="1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ht="15.75" customHeight="1">
      <c r="A289" s="1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ht="15.75" customHeight="1">
      <c r="A290" s="1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ht="15.75" customHeight="1">
      <c r="A291" s="1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ht="15.75" customHeight="1">
      <c r="A292" s="1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ht="15.75" customHeight="1">
      <c r="A293" s="1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ht="15.75" customHeight="1">
      <c r="A294" s="1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ht="15.75" customHeight="1">
      <c r="A295" s="1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ht="15.75" customHeight="1">
      <c r="A296" s="1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ht="15.75" customHeight="1">
      <c r="A297" s="1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ht="15.75" customHeight="1">
      <c r="A298" s="1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ht="15.75" customHeight="1">
      <c r="A299" s="1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ht="15.75" customHeight="1">
      <c r="A300" s="1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ht="15.75" customHeight="1">
      <c r="A301" s="1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ht="15.75" customHeight="1">
      <c r="A302" s="1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ht="15.75" customHeight="1">
      <c r="A303" s="1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ht="15.75" customHeight="1">
      <c r="A304" s="1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ht="15.75" customHeight="1">
      <c r="A305" s="1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ht="15.75" customHeight="1">
      <c r="A306" s="1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ht="15.75" customHeight="1">
      <c r="A307" s="1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ht="15.75" customHeight="1">
      <c r="A308" s="1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ht="15.75" customHeight="1">
      <c r="A309" s="1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ht="15.75" customHeight="1">
      <c r="A310" s="1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ht="15.75" customHeight="1">
      <c r="A311" s="1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ht="15.75" customHeight="1">
      <c r="A312" s="1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ht="15.75" customHeight="1">
      <c r="A313" s="1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ht="15.75" customHeight="1">
      <c r="A314" s="1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ht="15.75" customHeight="1">
      <c r="A315" s="1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ht="15.75" customHeight="1">
      <c r="A316" s="1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ht="15.75" customHeight="1">
      <c r="A317" s="1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ht="15.75" customHeight="1">
      <c r="A318" s="1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ht="15.75" customHeight="1">
      <c r="A319" s="1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ht="15.75" customHeight="1">
      <c r="A320" s="1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ht="15.75" customHeight="1">
      <c r="A321" s="1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ht="15.75" customHeight="1">
      <c r="A322" s="1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ht="15.75" customHeight="1">
      <c r="A323" s="1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ht="15.75" customHeight="1">
      <c r="A324" s="1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ht="15.75" customHeight="1">
      <c r="A325" s="1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ht="15.75" customHeight="1">
      <c r="A326" s="1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ht="15.75" customHeight="1">
      <c r="A327" s="1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ht="15.75" customHeight="1">
      <c r="A328" s="1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ht="15.75" customHeight="1">
      <c r="A329" s="1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ht="15.75" customHeight="1">
      <c r="A330" s="1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ht="15.75" customHeight="1">
      <c r="A331" s="1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ht="15.75" customHeight="1">
      <c r="A332" s="1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ht="15.75" customHeight="1">
      <c r="A333" s="1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ht="15.75" customHeight="1">
      <c r="A334" s="1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ht="15.75" customHeight="1">
      <c r="A335" s="1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ht="15.75" customHeight="1">
      <c r="A336" s="1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ht="15.75" customHeight="1">
      <c r="A337" s="1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ht="15.75" customHeight="1">
      <c r="A338" s="1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ht="15.75" customHeight="1">
      <c r="A339" s="1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ht="15.75" customHeight="1">
      <c r="A340" s="1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ht="15.75" customHeight="1">
      <c r="A341" s="1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ht="15.75" customHeight="1">
      <c r="A342" s="1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ht="15.75" customHeight="1">
      <c r="A343" s="1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ht="15.75" customHeight="1">
      <c r="A344" s="1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ht="15.75" customHeight="1">
      <c r="A345" s="1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ht="15.75" customHeight="1">
      <c r="A346" s="1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ht="15.75" customHeight="1">
      <c r="A347" s="1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ht="15.75" customHeight="1">
      <c r="A348" s="1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ht="15.75" customHeight="1">
      <c r="A349" s="1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ht="15.75" customHeight="1">
      <c r="A350" s="1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ht="15.75" customHeight="1">
      <c r="A351" s="1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ht="15.75" customHeight="1">
      <c r="A352" s="1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ht="15.75" customHeight="1">
      <c r="A353" s="1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ht="15.75" customHeight="1">
      <c r="A354" s="1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ht="15.75" customHeight="1">
      <c r="A355" s="1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ht="15.75" customHeight="1">
      <c r="A356" s="1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ht="15.75" customHeight="1">
      <c r="A357" s="1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ht="15.75" customHeight="1">
      <c r="A358" s="1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ht="15.75" customHeight="1">
      <c r="A359" s="1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ht="15.75" customHeight="1">
      <c r="A360" s="1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ht="15.75" customHeight="1">
      <c r="A361" s="1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ht="15.75" customHeight="1">
      <c r="A362" s="1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ht="15.75" customHeight="1">
      <c r="A363" s="1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ht="15.75" customHeight="1">
      <c r="A364" s="1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ht="15.75" customHeight="1">
      <c r="A365" s="1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ht="15.75" customHeight="1">
      <c r="A366" s="1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ht="15.75" customHeight="1">
      <c r="A367" s="1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ht="15.75" customHeight="1">
      <c r="A368" s="1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ht="15.75" customHeight="1">
      <c r="A369" s="1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ht="15.75" customHeight="1">
      <c r="A370" s="1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ht="15.75" customHeight="1">
      <c r="A371" s="1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ht="15.75" customHeight="1">
      <c r="A372" s="1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ht="15.75" customHeight="1">
      <c r="A373" s="1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ht="15.75" customHeight="1">
      <c r="A374" s="1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ht="15.75" customHeight="1">
      <c r="A375" s="1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ht="15.75" customHeight="1">
      <c r="A376" s="1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ht="15.75" customHeight="1">
      <c r="A377" s="1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ht="15.75" customHeight="1">
      <c r="A378" s="1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ht="15.75" customHeight="1">
      <c r="A379" s="1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ht="15.75" customHeight="1">
      <c r="A380" s="1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ht="15.75" customHeight="1">
      <c r="A381" s="1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ht="15.75" customHeight="1">
      <c r="A382" s="1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ht="15.75" customHeight="1">
      <c r="A383" s="1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ht="15.75" customHeight="1">
      <c r="A384" s="1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ht="15.75" customHeight="1">
      <c r="A385" s="1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ht="15.75" customHeight="1">
      <c r="A386" s="1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ht="15.75" customHeight="1">
      <c r="A387" s="1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ht="15.75" customHeight="1">
      <c r="A388" s="1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ht="15.75" customHeight="1">
      <c r="A389" s="1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ht="15.75" customHeight="1">
      <c r="A390" s="1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ht="15.75" customHeight="1">
      <c r="A391" s="1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ht="15.75" customHeight="1">
      <c r="A392" s="1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ht="15.75" customHeight="1">
      <c r="A393" s="1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ht="15.75" customHeight="1">
      <c r="A394" s="1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ht="15.75" customHeight="1">
      <c r="A395" s="1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ht="15.75" customHeight="1">
      <c r="A396" s="1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ht="15.75" customHeight="1">
      <c r="A397" s="1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ht="15.75" customHeight="1">
      <c r="A398" s="1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ht="15.75" customHeight="1">
      <c r="A399" s="1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ht="15.75" customHeight="1">
      <c r="A400" s="1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ht="15.75" customHeight="1">
      <c r="A401" s="1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ht="15.75" customHeight="1">
      <c r="A402" s="1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ht="15.75" customHeight="1">
      <c r="A403" s="1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ht="15.75" customHeight="1">
      <c r="A404" s="1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ht="15.75" customHeight="1">
      <c r="A405" s="1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ht="15.75" customHeight="1">
      <c r="A406" s="1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ht="15.75" customHeight="1">
      <c r="A407" s="1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ht="15.75" customHeight="1">
      <c r="A408" s="1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ht="15.75" customHeight="1">
      <c r="A409" s="1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ht="15.75" customHeight="1">
      <c r="A410" s="1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ht="15.75" customHeight="1">
      <c r="A411" s="1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ht="15.75" customHeight="1">
      <c r="A412" s="1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ht="15.75" customHeight="1">
      <c r="A413" s="1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ht="15.75" customHeight="1">
      <c r="A414" s="1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ht="15.75" customHeight="1">
      <c r="A415" s="1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ht="15.75" customHeight="1">
      <c r="A416" s="1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ht="15.75" customHeight="1">
      <c r="A417" s="1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ht="15.75" customHeight="1">
      <c r="A418" s="1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ht="15.75" customHeight="1">
      <c r="A419" s="1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ht="15.75" customHeight="1">
      <c r="A420" s="1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ht="15.75" customHeight="1">
      <c r="A421" s="1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ht="15.75" customHeight="1">
      <c r="A422" s="1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ht="15.75" customHeight="1">
      <c r="A423" s="1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ht="15.75" customHeight="1">
      <c r="A424" s="1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ht="15.75" customHeight="1">
      <c r="A425" s="1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ht="15.75" customHeight="1">
      <c r="A426" s="1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ht="15.75" customHeight="1">
      <c r="A427" s="1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ht="15.75" customHeight="1">
      <c r="A428" s="1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ht="15.75" customHeight="1">
      <c r="A429" s="1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ht="15.75" customHeight="1">
      <c r="A430" s="1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ht="15.75" customHeight="1">
      <c r="A431" s="1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ht="15.75" customHeight="1">
      <c r="A432" s="1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ht="15.75" customHeight="1">
      <c r="A433" s="1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ht="15.75" customHeight="1">
      <c r="A434" s="1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ht="15.75" customHeight="1">
      <c r="A435" s="1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ht="15.75" customHeight="1">
      <c r="A436" s="1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ht="15.75" customHeight="1">
      <c r="A437" s="1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ht="15.75" customHeight="1">
      <c r="A438" s="1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ht="15.75" customHeight="1">
      <c r="A439" s="1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ht="15.75" customHeight="1">
      <c r="A440" s="1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ht="15.75" customHeight="1">
      <c r="A441" s="1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ht="15.75" customHeight="1">
      <c r="A442" s="1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ht="15.75" customHeight="1">
      <c r="A443" s="1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ht="15.75" customHeight="1">
      <c r="A444" s="1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ht="15.75" customHeight="1">
      <c r="A445" s="1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ht="15.75" customHeight="1">
      <c r="A446" s="1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ht="15.75" customHeight="1">
      <c r="A447" s="1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ht="15.75" customHeight="1">
      <c r="A448" s="1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ht="15.75" customHeight="1">
      <c r="A449" s="1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ht="15.75" customHeight="1">
      <c r="A450" s="1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ht="15.75" customHeight="1">
      <c r="A451" s="1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ht="15.75" customHeight="1">
      <c r="A452" s="1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ht="15.75" customHeight="1">
      <c r="A453" s="1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ht="15.75" customHeight="1">
      <c r="A454" s="1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ht="15.75" customHeight="1">
      <c r="A455" s="1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ht="15.75" customHeight="1">
      <c r="A456" s="1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ht="15.75" customHeight="1">
      <c r="A457" s="1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ht="15.75" customHeight="1">
      <c r="A458" s="1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ht="15.75" customHeight="1">
      <c r="A459" s="1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ht="15.75" customHeight="1">
      <c r="A460" s="1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ht="15.75" customHeight="1">
      <c r="A461" s="1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ht="15.75" customHeight="1">
      <c r="A462" s="1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ht="15.75" customHeight="1">
      <c r="A463" s="1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ht="15.75" customHeight="1">
      <c r="A464" s="1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ht="15.75" customHeight="1">
      <c r="A465" s="1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ht="15.75" customHeight="1">
      <c r="A466" s="1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ht="15.75" customHeight="1">
      <c r="A467" s="1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ht="15.75" customHeight="1">
      <c r="A468" s="1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ht="15.75" customHeight="1">
      <c r="A469" s="1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ht="15.75" customHeight="1">
      <c r="A470" s="1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ht="15.75" customHeight="1">
      <c r="A471" s="1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ht="15.75" customHeight="1">
      <c r="A472" s="1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ht="15.75" customHeight="1">
      <c r="A473" s="1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ht="15.75" customHeight="1">
      <c r="A474" s="1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ht="15.75" customHeight="1">
      <c r="A475" s="1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ht="15.75" customHeight="1">
      <c r="A476" s="1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ht="15.75" customHeight="1">
      <c r="A477" s="1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ht="15.75" customHeight="1">
      <c r="A478" s="1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ht="15.75" customHeight="1">
      <c r="A479" s="1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ht="15.75" customHeight="1">
      <c r="A480" s="1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ht="15.75" customHeight="1">
      <c r="A481" s="1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ht="15.75" customHeight="1">
      <c r="A482" s="1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ht="15.75" customHeight="1">
      <c r="A483" s="1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ht="15.75" customHeight="1">
      <c r="A484" s="1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ht="15.75" customHeight="1">
      <c r="A485" s="1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ht="15.75" customHeight="1">
      <c r="A486" s="1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ht="15.75" customHeight="1">
      <c r="A487" s="1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ht="15.75" customHeight="1">
      <c r="A488" s="1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ht="15.75" customHeight="1">
      <c r="A489" s="1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ht="15.75" customHeight="1">
      <c r="A490" s="1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ht="15.75" customHeight="1">
      <c r="A491" s="1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ht="15.75" customHeight="1">
      <c r="A492" s="1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ht="15.75" customHeight="1">
      <c r="A493" s="1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ht="15.75" customHeight="1">
      <c r="A494" s="1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ht="15.75" customHeight="1">
      <c r="A495" s="1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ht="15.75" customHeight="1">
      <c r="A496" s="1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ht="15.75" customHeight="1">
      <c r="A497" s="1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ht="15.75" customHeight="1">
      <c r="A498" s="1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ht="15.75" customHeight="1">
      <c r="A499" s="1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ht="15.75" customHeight="1">
      <c r="A500" s="1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ht="15.75" customHeight="1">
      <c r="A501" s="1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ht="15.75" customHeight="1">
      <c r="A502" s="1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ht="15.75" customHeight="1">
      <c r="A503" s="1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ht="15.75" customHeight="1">
      <c r="A504" s="1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ht="15.75" customHeight="1">
      <c r="A505" s="1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ht="15.75" customHeight="1">
      <c r="A506" s="1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ht="15.75" customHeight="1">
      <c r="A507" s="1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ht="15.75" customHeight="1">
      <c r="A508" s="1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ht="15.75" customHeight="1">
      <c r="A509" s="1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ht="15.75" customHeight="1">
      <c r="A510" s="1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ht="15.75" customHeight="1">
      <c r="A511" s="1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ht="15.75" customHeight="1">
      <c r="A512" s="1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ht="15.75" customHeight="1">
      <c r="A513" s="1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ht="15.75" customHeight="1">
      <c r="A514" s="1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ht="15.75" customHeight="1">
      <c r="A515" s="1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ht="15.75" customHeight="1">
      <c r="A516" s="1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ht="15.75" customHeight="1">
      <c r="A517" s="1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ht="15.75" customHeight="1">
      <c r="A518" s="1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ht="15.75" customHeight="1">
      <c r="A519" s="1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ht="15.75" customHeight="1">
      <c r="A520" s="1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ht="15.75" customHeight="1">
      <c r="A521" s="1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ht="15.75" customHeight="1">
      <c r="A522" s="1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ht="15.75" customHeight="1">
      <c r="A523" s="1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ht="15.75" customHeight="1">
      <c r="A524" s="1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ht="15.75" customHeight="1">
      <c r="A525" s="1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ht="15.75" customHeight="1">
      <c r="A526" s="1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ht="15.75" customHeight="1">
      <c r="A527" s="1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ht="15.75" customHeight="1">
      <c r="A528" s="1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ht="15.75" customHeight="1">
      <c r="A529" s="1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ht="15.75" customHeight="1">
      <c r="A530" s="1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ht="15.75" customHeight="1">
      <c r="A531" s="1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ht="15.75" customHeight="1">
      <c r="A532" s="1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ht="15.75" customHeight="1">
      <c r="A533" s="1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ht="15.75" customHeight="1">
      <c r="A534" s="1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ht="15.75" customHeight="1">
      <c r="A535" s="1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ht="15.75" customHeight="1">
      <c r="A536" s="1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ht="15.75" customHeight="1">
      <c r="A537" s="1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ht="15.75" customHeight="1">
      <c r="A538" s="1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ht="15.75" customHeight="1">
      <c r="A539" s="1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ht="15.75" customHeight="1">
      <c r="A540" s="1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ht="15.75" customHeight="1">
      <c r="A541" s="1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ht="15.75" customHeight="1">
      <c r="A542" s="1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ht="15.75" customHeight="1">
      <c r="A543" s="1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ht="15.75" customHeight="1">
      <c r="A544" s="1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ht="15.75" customHeight="1">
      <c r="A545" s="1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ht="15.75" customHeight="1">
      <c r="A546" s="1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ht="15.75" customHeight="1">
      <c r="A547" s="1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ht="15.75" customHeight="1">
      <c r="A548" s="1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ht="15.75" customHeight="1">
      <c r="A549" s="1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ht="15.75" customHeight="1">
      <c r="A550" s="1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ht="15.75" customHeight="1">
      <c r="A551" s="1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ht="15.75" customHeight="1">
      <c r="A552" s="1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ht="15.75" customHeight="1">
      <c r="A553" s="1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ht="15.75" customHeight="1">
      <c r="A554" s="1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ht="15.75" customHeight="1">
      <c r="A555" s="1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ht="15.75" customHeight="1">
      <c r="A556" s="1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ht="15.75" customHeight="1">
      <c r="A557" s="1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ht="15.75" customHeight="1">
      <c r="A558" s="1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ht="15.75" customHeight="1">
      <c r="A559" s="1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ht="15.75" customHeight="1">
      <c r="A560" s="1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ht="15.75" customHeight="1">
      <c r="A561" s="1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ht="15.75" customHeight="1">
      <c r="A562" s="1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ht="15.75" customHeight="1">
      <c r="A563" s="1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ht="15.75" customHeight="1">
      <c r="A564" s="1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ht="15.75" customHeight="1">
      <c r="A565" s="1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ht="15.75" customHeight="1">
      <c r="A566" s="1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ht="15.75" customHeight="1">
      <c r="A567" s="1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ht="15.75" customHeight="1">
      <c r="A568" s="1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ht="15.75" customHeight="1">
      <c r="A569" s="1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ht="15.75" customHeight="1">
      <c r="A570" s="1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ht="15.75" customHeight="1">
      <c r="A571" s="1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ht="15.75" customHeight="1">
      <c r="A572" s="1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ht="15.75" customHeight="1">
      <c r="A573" s="1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ht="15.75" customHeight="1">
      <c r="A574" s="1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ht="15.75" customHeight="1">
      <c r="A575" s="1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ht="15.75" customHeight="1">
      <c r="A576" s="1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ht="15.75" customHeight="1">
      <c r="A577" s="1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ht="15.75" customHeight="1">
      <c r="A578" s="1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ht="15.75" customHeight="1">
      <c r="A579" s="1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ht="15.75" customHeight="1">
      <c r="A580" s="1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ht="15.75" customHeight="1">
      <c r="A581" s="1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ht="15.75" customHeight="1">
      <c r="A582" s="1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ht="15.75" customHeight="1">
      <c r="A583" s="1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ht="15.75" customHeight="1">
      <c r="A584" s="1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ht="15.75" customHeight="1">
      <c r="A585" s="1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ht="15.75" customHeight="1">
      <c r="A586" s="1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ht="15.75" customHeight="1">
      <c r="A587" s="1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ht="15.75" customHeight="1">
      <c r="A588" s="1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ht="15.75" customHeight="1">
      <c r="A589" s="1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ht="15.75" customHeight="1">
      <c r="A590" s="1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ht="15.75" customHeight="1">
      <c r="A591" s="1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ht="15.75" customHeight="1">
      <c r="A592" s="1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ht="15.75" customHeight="1">
      <c r="A593" s="1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ht="15.75" customHeight="1">
      <c r="A594" s="1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ht="15.75" customHeight="1">
      <c r="A595" s="1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ht="15.75" customHeight="1">
      <c r="A596" s="1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ht="15.75" customHeight="1">
      <c r="A597" s="1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ht="15.75" customHeight="1">
      <c r="A598" s="1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ht="15.75" customHeight="1">
      <c r="A599" s="1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ht="15.75" customHeight="1">
      <c r="A600" s="1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ht="15.75" customHeight="1">
      <c r="A601" s="1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ht="15.75" customHeight="1">
      <c r="A602" s="1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ht="15.75" customHeight="1">
      <c r="A603" s="1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ht="15.75" customHeight="1">
      <c r="A604" s="1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ht="15.75" customHeight="1">
      <c r="A605" s="1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ht="15.75" customHeight="1">
      <c r="A606" s="1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ht="15.75" customHeight="1">
      <c r="A607" s="1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ht="15.75" customHeight="1">
      <c r="A608" s="1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ht="15.75" customHeight="1">
      <c r="A609" s="1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ht="15.75" customHeight="1">
      <c r="A610" s="1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ht="15.75" customHeight="1">
      <c r="A611" s="1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ht="15.75" customHeight="1">
      <c r="A612" s="1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ht="15.75" customHeight="1">
      <c r="A613" s="1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ht="15.75" customHeight="1">
      <c r="A614" s="1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ht="15.75" customHeight="1">
      <c r="A615" s="1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ht="15.75" customHeight="1">
      <c r="A616" s="1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ht="15.75" customHeight="1">
      <c r="A617" s="1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ht="15.75" customHeight="1">
      <c r="A618" s="1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ht="15.75" customHeight="1">
      <c r="A619" s="1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ht="15.75" customHeight="1">
      <c r="A620" s="1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ht="15.75" customHeight="1">
      <c r="A621" s="1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ht="15.75" customHeight="1">
      <c r="A622" s="1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ht="15.75" customHeight="1">
      <c r="A623" s="1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ht="15.75" customHeight="1">
      <c r="A624" s="1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ht="15.75" customHeight="1">
      <c r="A625" s="1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ht="15.75" customHeight="1">
      <c r="A626" s="1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ht="15.75" customHeight="1">
      <c r="A627" s="1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ht="15.75" customHeight="1">
      <c r="A628" s="1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ht="15.75" customHeight="1">
      <c r="A629" s="1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ht="15.75" customHeight="1">
      <c r="A630" s="1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ht="15.75" customHeight="1">
      <c r="A631" s="1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ht="15.75" customHeight="1">
      <c r="A632" s="1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ht="15.75" customHeight="1">
      <c r="A633" s="1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ht="15.75" customHeight="1">
      <c r="A634" s="1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ht="15.75" customHeight="1">
      <c r="A635" s="1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ht="15.75" customHeight="1">
      <c r="A636" s="1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ht="15.75" customHeight="1">
      <c r="A637" s="1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ht="15.75" customHeight="1">
      <c r="A638" s="1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ht="15.75" customHeight="1">
      <c r="A639" s="1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ht="15.75" customHeight="1">
      <c r="A640" s="1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ht="15.75" customHeight="1">
      <c r="A641" s="1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ht="15.75" customHeight="1">
      <c r="A642" s="1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ht="15.75" customHeight="1">
      <c r="A643" s="1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ht="15.75" customHeight="1">
      <c r="A644" s="1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ht="15.75" customHeight="1">
      <c r="A645" s="1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ht="15.75" customHeight="1">
      <c r="A646" s="1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ht="15.75" customHeight="1">
      <c r="A647" s="1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ht="15.75" customHeight="1">
      <c r="A648" s="1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ht="15.75" customHeight="1">
      <c r="A649" s="1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ht="15.75" customHeight="1">
      <c r="A650" s="1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ht="15.75" customHeight="1">
      <c r="A651" s="1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ht="15.75" customHeight="1">
      <c r="A652" s="1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ht="15.75" customHeight="1">
      <c r="A653" s="1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ht="15.75" customHeight="1">
      <c r="A654" s="1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ht="15.75" customHeight="1">
      <c r="A655" s="1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ht="15.75" customHeight="1">
      <c r="A656" s="1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ht="15.75" customHeight="1">
      <c r="A657" s="1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ht="15.75" customHeight="1">
      <c r="A658" s="1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ht="15.75" customHeight="1">
      <c r="A659" s="1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ht="15.75" customHeight="1">
      <c r="A660" s="1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ht="15.75" customHeight="1">
      <c r="A661" s="1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ht="15.75" customHeight="1">
      <c r="A662" s="1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ht="15.75" customHeight="1">
      <c r="A663" s="1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ht="15.75" customHeight="1">
      <c r="A664" s="1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ht="15.75" customHeight="1">
      <c r="A665" s="1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ht="15.75" customHeight="1">
      <c r="A666" s="1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ht="15.75" customHeight="1">
      <c r="A667" s="1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ht="15.75" customHeight="1">
      <c r="A668" s="1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ht="15.75" customHeight="1">
      <c r="A669" s="1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ht="15.75" customHeight="1">
      <c r="A670" s="1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ht="15.75" customHeight="1">
      <c r="A671" s="1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ht="15.75" customHeight="1">
      <c r="A672" s="1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ht="15.75" customHeight="1">
      <c r="A673" s="1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ht="15.75" customHeight="1">
      <c r="A674" s="1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ht="15.75" customHeight="1">
      <c r="A675" s="1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ht="15.75" customHeight="1">
      <c r="A676" s="1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ht="15.75" customHeight="1">
      <c r="A677" s="1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ht="15.75" customHeight="1">
      <c r="A678" s="1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ht="15.75" customHeight="1">
      <c r="A679" s="1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ht="15.75" customHeight="1">
      <c r="A680" s="1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ht="15.75" customHeight="1">
      <c r="A681" s="1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ht="15.75" customHeight="1">
      <c r="A682" s="1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ht="15.75" customHeight="1">
      <c r="A683" s="1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ht="15.75" customHeight="1">
      <c r="A684" s="1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ht="15.75" customHeight="1">
      <c r="A685" s="1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ht="15.75" customHeight="1">
      <c r="A686" s="1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ht="15.75" customHeight="1">
      <c r="A687" s="1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ht="15.75" customHeight="1">
      <c r="A688" s="1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ht="15.75" customHeight="1">
      <c r="A689" s="1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ht="15.75" customHeight="1">
      <c r="A690" s="1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ht="15.75" customHeight="1">
      <c r="A691" s="1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ht="15.75" customHeight="1">
      <c r="A692" s="1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ht="15.75" customHeight="1">
      <c r="A693" s="1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ht="15.75" customHeight="1">
      <c r="A694" s="1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ht="15.75" customHeight="1">
      <c r="A695" s="1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ht="15.75" customHeight="1">
      <c r="A696" s="1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ht="15.75" customHeight="1">
      <c r="A697" s="1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ht="15.75" customHeight="1">
      <c r="A698" s="1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ht="15.75" customHeight="1">
      <c r="A699" s="1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ht="15.75" customHeight="1">
      <c r="A700" s="1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ht="15.75" customHeight="1">
      <c r="A701" s="1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ht="15.75" customHeight="1">
      <c r="A702" s="1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ht="15.75" customHeight="1">
      <c r="A703" s="1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ht="15.75" customHeight="1">
      <c r="A704" s="1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ht="15.75" customHeight="1">
      <c r="A705" s="1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ht="15.75" customHeight="1">
      <c r="A706" s="1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ht="15.75" customHeight="1">
      <c r="A707" s="1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ht="15.75" customHeight="1">
      <c r="A708" s="1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ht="15.75" customHeight="1">
      <c r="A709" s="1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ht="15.75" customHeight="1">
      <c r="A710" s="1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ht="15.75" customHeight="1">
      <c r="A711" s="1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ht="15.75" customHeight="1">
      <c r="A712" s="1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ht="15.75" customHeight="1">
      <c r="A713" s="1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ht="15.75" customHeight="1">
      <c r="A714" s="1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ht="15.75" customHeight="1">
      <c r="A715" s="1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ht="15.75" customHeight="1">
      <c r="A716" s="1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ht="15.75" customHeight="1">
      <c r="A717" s="1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ht="15.75" customHeight="1">
      <c r="A718" s="1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ht="15.75" customHeight="1">
      <c r="A719" s="1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ht="15.75" customHeight="1">
      <c r="A720" s="1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ht="15.75" customHeight="1">
      <c r="A721" s="1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ht="15.75" customHeight="1">
      <c r="A722" s="1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ht="15.75" customHeight="1">
      <c r="A723" s="1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ht="15.75" customHeight="1">
      <c r="A724" s="1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ht="15.75" customHeight="1">
      <c r="A725" s="1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ht="15.75" customHeight="1">
      <c r="A726" s="1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ht="15.75" customHeight="1">
      <c r="A727" s="1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ht="15.75" customHeight="1">
      <c r="A728" s="1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ht="15.75" customHeight="1">
      <c r="A729" s="1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ht="15.75" customHeight="1">
      <c r="A730" s="1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ht="15.75" customHeight="1">
      <c r="A731" s="1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ht="15.75" customHeight="1">
      <c r="A732" s="1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ht="15.75" customHeight="1">
      <c r="A733" s="1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ht="15.75" customHeight="1">
      <c r="A734" s="1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ht="15.75" customHeight="1">
      <c r="A735" s="1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ht="15.75" customHeight="1">
      <c r="A736" s="1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ht="15.75" customHeight="1">
      <c r="A737" s="1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ht="15.75" customHeight="1">
      <c r="A738" s="1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ht="15.75" customHeight="1">
      <c r="A739" s="1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ht="15.75" customHeight="1">
      <c r="A740" s="1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ht="15.75" customHeight="1">
      <c r="A741" s="1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ht="15.75" customHeight="1">
      <c r="A742" s="1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ht="15.75" customHeight="1">
      <c r="A743" s="1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ht="15.75" customHeight="1">
      <c r="A744" s="1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ht="15.75" customHeight="1">
      <c r="A745" s="1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ht="15.75" customHeight="1">
      <c r="A746" s="1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ht="15.75" customHeight="1">
      <c r="A747" s="1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ht="15.75" customHeight="1">
      <c r="A748" s="1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ht="15.75" customHeight="1">
      <c r="A749" s="1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ht="15.75" customHeight="1">
      <c r="A750" s="1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ht="15.75" customHeight="1">
      <c r="A751" s="1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ht="15.75" customHeight="1">
      <c r="A752" s="1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ht="15.75" customHeight="1">
      <c r="A753" s="1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ht="15.75" customHeight="1">
      <c r="A754" s="1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ht="15.75" customHeight="1">
      <c r="A755" s="1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ht="15.75" customHeight="1">
      <c r="A756" s="1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ht="15.75" customHeight="1">
      <c r="A757" s="1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ht="15.75" customHeight="1">
      <c r="A758" s="1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ht="15.75" customHeight="1">
      <c r="A759" s="1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ht="15.75" customHeight="1">
      <c r="A760" s="1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ht="15.75" customHeight="1">
      <c r="A761" s="1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ht="15.75" customHeight="1">
      <c r="A762" s="1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ht="15.75" customHeight="1">
      <c r="A763" s="1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ht="15.75" customHeight="1">
      <c r="A764" s="1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ht="15.75" customHeight="1">
      <c r="A765" s="1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ht="15.75" customHeight="1">
      <c r="A766" s="1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ht="15.75" customHeight="1">
      <c r="A767" s="1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ht="15.75" customHeight="1">
      <c r="A768" s="1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ht="15.75" customHeight="1">
      <c r="A769" s="1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ht="15.75" customHeight="1">
      <c r="A770" s="1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ht="15.75" customHeight="1">
      <c r="A771" s="1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ht="15.75" customHeight="1">
      <c r="A772" s="1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ht="15.75" customHeight="1">
      <c r="A773" s="1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ht="15.75" customHeight="1">
      <c r="A774" s="1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ht="15.75" customHeight="1">
      <c r="A775" s="1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ht="15.75" customHeight="1">
      <c r="A776" s="1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ht="15.75" customHeight="1">
      <c r="A777" s="1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ht="15.75" customHeight="1">
      <c r="A778" s="1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ht="15.75" customHeight="1">
      <c r="A779" s="1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ht="15.75" customHeight="1">
      <c r="A780" s="1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ht="15.75" customHeight="1">
      <c r="A781" s="1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ht="15.75" customHeight="1">
      <c r="A782" s="1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ht="15.75" customHeight="1">
      <c r="A783" s="1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ht="15.75" customHeight="1">
      <c r="A784" s="1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ht="15.75" customHeight="1">
      <c r="A785" s="1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ht="15.75" customHeight="1">
      <c r="A786" s="1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ht="15.75" customHeight="1">
      <c r="A787" s="1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ht="15.75" customHeight="1">
      <c r="A788" s="1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ht="15.75" customHeight="1">
      <c r="A789" s="1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ht="15.75" customHeight="1">
      <c r="A790" s="1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ht="15.75" customHeight="1">
      <c r="A791" s="1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ht="15.75" customHeight="1">
      <c r="A792" s="1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ht="15.75" customHeight="1">
      <c r="A793" s="1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ht="15.75" customHeight="1">
      <c r="A794" s="1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ht="15.75" customHeight="1">
      <c r="A795" s="1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ht="15.75" customHeight="1">
      <c r="A796" s="1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ht="15.75" customHeight="1">
      <c r="A797" s="1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ht="15.75" customHeight="1">
      <c r="A798" s="1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ht="15.75" customHeight="1">
      <c r="A799" s="1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ht="15.75" customHeight="1">
      <c r="A800" s="1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ht="15.75" customHeight="1">
      <c r="A801" s="1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ht="15.75" customHeight="1">
      <c r="A802" s="1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ht="15.75" customHeight="1">
      <c r="A803" s="1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ht="15.75" customHeight="1">
      <c r="A804" s="1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ht="15.75" customHeight="1">
      <c r="A805" s="1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ht="15.75" customHeight="1">
      <c r="A806" s="1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ht="15.75" customHeight="1">
      <c r="A807" s="1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ht="15.75" customHeight="1">
      <c r="A808" s="1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ht="15.75" customHeight="1">
      <c r="A809" s="1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ht="15.75" customHeight="1">
      <c r="A810" s="1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ht="15.75" customHeight="1">
      <c r="A811" s="1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ht="15.75" customHeight="1">
      <c r="A812" s="1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ht="15.75" customHeight="1">
      <c r="A813" s="1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ht="15.75" customHeight="1">
      <c r="A814" s="1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ht="15.75" customHeight="1">
      <c r="A815" s="1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ht="15.75" customHeight="1">
      <c r="A816" s="1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ht="15.75" customHeight="1">
      <c r="A817" s="1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ht="15.75" customHeight="1">
      <c r="A818" s="1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ht="15.75" customHeight="1">
      <c r="A819" s="1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ht="15.75" customHeight="1">
      <c r="A820" s="1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ht="15.75" customHeight="1">
      <c r="A821" s="1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ht="15.75" customHeight="1">
      <c r="A822" s="1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ht="15.75" customHeight="1">
      <c r="A823" s="1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ht="15.75" customHeight="1">
      <c r="A824" s="1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ht="15.75" customHeight="1">
      <c r="A825" s="1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ht="15.75" customHeight="1">
      <c r="A826" s="1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ht="15.75" customHeight="1">
      <c r="A827" s="1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ht="15.75" customHeight="1">
      <c r="A828" s="1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ht="15.75" customHeight="1">
      <c r="A829" s="1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ht="15.75" customHeight="1">
      <c r="A830" s="1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ht="15.75" customHeight="1">
      <c r="A831" s="1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ht="15.75" customHeight="1">
      <c r="A832" s="1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ht="15.75" customHeight="1">
      <c r="A833" s="1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ht="15.75" customHeight="1">
      <c r="A834" s="1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ht="15.75" customHeight="1">
      <c r="A835" s="1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ht="15.75" customHeight="1">
      <c r="A836" s="1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ht="15.75" customHeight="1">
      <c r="A837" s="1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ht="15.75" customHeight="1">
      <c r="A838" s="1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ht="15.75" customHeight="1">
      <c r="A839" s="1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ht="15.75" customHeight="1">
      <c r="A840" s="1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ht="15.75" customHeight="1">
      <c r="A841" s="1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ht="15.75" customHeight="1">
      <c r="A842" s="1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ht="15.75" customHeight="1">
      <c r="A843" s="1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ht="15.75" customHeight="1">
      <c r="A844" s="1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ht="15.75" customHeight="1">
      <c r="A845" s="1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ht="15.75" customHeight="1">
      <c r="A846" s="1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ht="15.75" customHeight="1">
      <c r="A847" s="1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ht="15.75" customHeight="1">
      <c r="A848" s="1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ht="15.75" customHeight="1">
      <c r="A849" s="1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ht="15.75" customHeight="1">
      <c r="A850" s="1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ht="15.75" customHeight="1">
      <c r="A851" s="1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ht="15.75" customHeight="1">
      <c r="A852" s="1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ht="15.75" customHeight="1">
      <c r="A853" s="1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ht="15.75" customHeight="1">
      <c r="A854" s="1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ht="15.75" customHeight="1">
      <c r="A855" s="1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ht="15.75" customHeight="1">
      <c r="A856" s="1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ht="15.75" customHeight="1">
      <c r="A857" s="1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ht="15.75" customHeight="1">
      <c r="A858" s="1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ht="15.75" customHeight="1">
      <c r="A859" s="1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ht="15.75" customHeight="1">
      <c r="A860" s="1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ht="15.75" customHeight="1">
      <c r="A861" s="1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ht="15.75" customHeight="1">
      <c r="A862" s="1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ht="15.75" customHeight="1">
      <c r="A863" s="1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ht="15.75" customHeight="1">
      <c r="A864" s="1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ht="15.75" customHeight="1">
      <c r="A865" s="1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ht="15.75" customHeight="1">
      <c r="A866" s="1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ht="15.75" customHeight="1">
      <c r="A867" s="1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ht="15.75" customHeight="1">
      <c r="A868" s="1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ht="15.75" customHeight="1">
      <c r="A869" s="1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ht="15.75" customHeight="1">
      <c r="A870" s="1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ht="15.75" customHeight="1">
      <c r="A871" s="1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ht="15.75" customHeight="1">
      <c r="A872" s="1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ht="15.75" customHeight="1">
      <c r="A873" s="1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ht="15.75" customHeight="1">
      <c r="A874" s="1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ht="15.75" customHeight="1">
      <c r="A875" s="1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ht="15.75" customHeight="1">
      <c r="A876" s="1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ht="15.75" customHeight="1">
      <c r="A877" s="1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ht="15.75" customHeight="1">
      <c r="A878" s="1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ht="15.75" customHeight="1">
      <c r="A879" s="1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ht="15.75" customHeight="1">
      <c r="A880" s="1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ht="15.75" customHeight="1">
      <c r="A881" s="1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ht="15.75" customHeight="1">
      <c r="A882" s="1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ht="15.75" customHeight="1">
      <c r="A883" s="1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ht="15.75" customHeight="1">
      <c r="A884" s="1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ht="15.75" customHeight="1">
      <c r="A885" s="1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ht="15.75" customHeight="1">
      <c r="A886" s="1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ht="15.75" customHeight="1">
      <c r="A887" s="1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ht="15.75" customHeight="1">
      <c r="A888" s="1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ht="15.75" customHeight="1">
      <c r="A889" s="1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ht="15.75" customHeight="1">
      <c r="A890" s="1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ht="15.75" customHeight="1">
      <c r="A891" s="1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ht="15.75" customHeight="1">
      <c r="A892" s="1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ht="15.75" customHeight="1">
      <c r="A893" s="1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ht="15.75" customHeight="1">
      <c r="A894" s="1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ht="15.75" customHeight="1">
      <c r="A895" s="1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ht="15.75" customHeight="1">
      <c r="A896" s="1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ht="15.75" customHeight="1">
      <c r="A897" s="1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ht="15.75" customHeight="1">
      <c r="A898" s="1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ht="15.75" customHeight="1">
      <c r="A899" s="1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ht="15.75" customHeight="1">
      <c r="A900" s="1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ht="15.75" customHeight="1">
      <c r="A901" s="1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ht="15.75" customHeight="1">
      <c r="A902" s="1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ht="15.75" customHeight="1">
      <c r="A903" s="1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ht="15.75" customHeight="1">
      <c r="A904" s="1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ht="15.75" customHeight="1">
      <c r="A905" s="1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ht="15.75" customHeight="1">
      <c r="A906" s="1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ht="15.75" customHeight="1">
      <c r="A907" s="1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ht="15.75" customHeight="1">
      <c r="A908" s="1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ht="15.75" customHeight="1">
      <c r="A909" s="1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ht="15.75" customHeight="1">
      <c r="A910" s="1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ht="15.75" customHeight="1">
      <c r="A911" s="1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ht="15.75" customHeight="1">
      <c r="A912" s="1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ht="15.75" customHeight="1">
      <c r="A913" s="1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ht="15.75" customHeight="1">
      <c r="A914" s="1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ht="15.75" customHeight="1">
      <c r="A915" s="1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ht="15.75" customHeight="1">
      <c r="A916" s="1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ht="15.75" customHeight="1">
      <c r="A917" s="1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ht="15.75" customHeight="1">
      <c r="A918" s="1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ht="15.75" customHeight="1">
      <c r="A919" s="1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ht="15.75" customHeight="1">
      <c r="A920" s="1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ht="15.75" customHeight="1">
      <c r="A921" s="1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ht="15.75" customHeight="1">
      <c r="A922" s="1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ht="15.75" customHeight="1">
      <c r="A923" s="1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ht="15.75" customHeight="1">
      <c r="A924" s="1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ht="15.75" customHeight="1">
      <c r="A925" s="1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ht="15.75" customHeight="1">
      <c r="A926" s="1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ht="15.75" customHeight="1">
      <c r="A927" s="1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ht="15.75" customHeight="1">
      <c r="A928" s="1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ht="15.75" customHeight="1">
      <c r="A929" s="1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ht="15.75" customHeight="1">
      <c r="A930" s="1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ht="15.75" customHeight="1">
      <c r="A931" s="1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ht="15.75" customHeight="1">
      <c r="A932" s="1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ht="15.75" customHeight="1">
      <c r="A933" s="1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ht="15.75" customHeight="1">
      <c r="A934" s="1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ht="15.75" customHeight="1">
      <c r="A935" s="1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ht="15.75" customHeight="1">
      <c r="A936" s="1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ht="15.75" customHeight="1">
      <c r="A937" s="1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ht="15.75" customHeight="1">
      <c r="A938" s="1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ht="15.75" customHeight="1">
      <c r="A939" s="1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ht="15.75" customHeight="1">
      <c r="A940" s="1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ht="15.75" customHeight="1">
      <c r="A941" s="1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ht="15.75" customHeight="1">
      <c r="A942" s="1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ht="15.75" customHeight="1">
      <c r="A943" s="1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ht="15.75" customHeight="1">
      <c r="A944" s="1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ht="15.75" customHeight="1">
      <c r="A945" s="1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ht="15.75" customHeight="1">
      <c r="A946" s="1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ht="15.75" customHeight="1">
      <c r="A947" s="1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ht="15.75" customHeight="1">
      <c r="A948" s="1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ht="15.75" customHeight="1">
      <c r="A949" s="1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ht="15.75" customHeight="1">
      <c r="A950" s="1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ht="15.75" customHeight="1">
      <c r="A951" s="1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ht="15.75" customHeight="1">
      <c r="A952" s="1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ht="15.75" customHeight="1">
      <c r="A953" s="1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ht="15.75" customHeight="1">
      <c r="A954" s="1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ht="15.75" customHeight="1">
      <c r="A955" s="1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ht="15.75" customHeight="1">
      <c r="A956" s="1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ht="15.75" customHeight="1">
      <c r="A957" s="1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ht="15.75" customHeight="1">
      <c r="A958" s="1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ht="15.75" customHeight="1">
      <c r="A959" s="1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ht="15.75" customHeight="1">
      <c r="A960" s="1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ht="15.75" customHeight="1">
      <c r="A961" s="1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ht="15.75" customHeight="1">
      <c r="A962" s="1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ht="15.75" customHeight="1">
      <c r="A963" s="1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ht="15.75" customHeight="1">
      <c r="A964" s="1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ht="15.75" customHeight="1">
      <c r="A965" s="1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ht="15.75" customHeight="1">
      <c r="A966" s="1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ht="15.75" customHeight="1">
      <c r="A967" s="1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ht="15.75" customHeight="1">
      <c r="A968" s="1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ht="15.75" customHeight="1">
      <c r="A969" s="1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ht="15.75" customHeight="1">
      <c r="A970" s="1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ht="15.75" customHeight="1">
      <c r="A971" s="1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ht="15.75" customHeight="1">
      <c r="A972" s="1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ht="15.75" customHeight="1">
      <c r="A973" s="1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ht="15.75" customHeight="1">
      <c r="A974" s="1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ht="15.75" customHeight="1">
      <c r="A975" s="1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ht="15.75" customHeight="1">
      <c r="A976" s="1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ht="15.75" customHeight="1">
      <c r="A977" s="1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ht="15.75" customHeight="1">
      <c r="A978" s="1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ht="15.75" customHeight="1">
      <c r="A979" s="1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ht="15.75" customHeight="1">
      <c r="A980" s="1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ht="15.75" customHeight="1">
      <c r="A981" s="1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ht="15.75" customHeight="1">
      <c r="A982" s="1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ht="15.75" customHeight="1">
      <c r="A983" s="1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ht="15.75" customHeight="1">
      <c r="A984" s="1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ht="15.75" customHeight="1">
      <c r="A985" s="1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ht="15.75" customHeight="1">
      <c r="A986" s="1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ht="15.75" customHeight="1">
      <c r="A987" s="1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ht="15.75" customHeight="1">
      <c r="A988" s="1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ht="15.75" customHeight="1">
      <c r="A989" s="1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ht="15.75" customHeight="1">
      <c r="A990" s="1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ht="15.75" customHeight="1">
      <c r="A991" s="1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ht="15.75" customHeight="1">
      <c r="A992" s="1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ht="15.75" customHeight="1">
      <c r="A993" s="1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ht="15.75" customHeight="1">
      <c r="A994" s="1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ht="15.75" customHeight="1">
      <c r="A995" s="1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ht="15.75" customHeight="1">
      <c r="A996" s="1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ht="15.75" customHeight="1">
      <c r="A997" s="1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ht="15.75" customHeight="1">
      <c r="A998" s="1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</sheetData>
  <conditionalFormatting sqref="C76:M76">
    <cfRule type="cellIs" dxfId="0" priority="1" operator="lessThan">
      <formula>0</formula>
    </cfRule>
  </conditionalFormatting>
  <conditionalFormatting sqref="C77:M77">
    <cfRule type="cellIs" dxfId="0" priority="2" operator="greaterThanOrEqual">
      <formula>1</formula>
    </cfRule>
  </conditionalFormatting>
  <conditionalFormatting sqref="A91:M92">
    <cfRule type="cellIs" dxfId="0" priority="3" operator="lessThanOr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4125"/>
    <outlinePr summaryBelow="0" summaryRight="0"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32.43"/>
    <col customWidth="1" min="3" max="3" width="34.86"/>
  </cols>
  <sheetData>
    <row r="1" ht="63.75" customHeight="1">
      <c r="A1" s="5"/>
      <c r="B1" s="8" t="s">
        <v>2</v>
      </c>
    </row>
    <row r="2" ht="13.5" customHeight="1">
      <c r="A2" s="9"/>
    </row>
    <row r="3" ht="27.0" customHeight="1">
      <c r="A3" s="10" t="s">
        <v>3</v>
      </c>
    </row>
    <row r="4" ht="27.0" customHeight="1">
      <c r="A4" s="11" t="str">
        <f>HYPERLINK("http://noboring-finance.ru/?utm_source=dasreda&amp;utm_medium=template&amp;utm_campaign=finmodel-stomatolog","Заходите к нам на сайт →")</f>
        <v>Заходите к нам на сайт →</v>
      </c>
    </row>
    <row r="5" ht="36.0" customHeight="1">
      <c r="A5" s="12" t="s">
        <v>4</v>
      </c>
    </row>
    <row r="6" ht="36.0" customHeight="1">
      <c r="A6" s="11" t="str">
        <f>HYPERLINK("http://noboring-finance.ru/findir?utm_source=dasreda&amp;utm_medium=template&amp;utm_campaign=fimodel-stomatolog","Финансовый директор для малого бизнеса")</f>
        <v>Финансовый директор для малого бизнеса</v>
      </c>
    </row>
    <row r="7" ht="36.0" customHeight="1">
      <c r="A7" s="11" t="str">
        <f>HYPERLINK("http://noboring-finance.ru/finmodel?utm_source=dasreda&amp;utm_medium=template&amp;utm_campaign=fimodel-stomatolog","Составление финмодели")</f>
        <v>Составление финмодели</v>
      </c>
    </row>
    <row r="8" ht="36.0" customHeight="1">
      <c r="A8" s="11" t="str">
        <f>HYPERLINK("http://noboring-finance.ru/finrazbor?utm_source=dasreda&amp;utm_medium=template&amp;utm_campaign=fimodel-stomatolog","Двухдневный Финразбор")</f>
        <v>Двухдневный Финразбор</v>
      </c>
    </row>
    <row r="9" ht="36.0" customHeight="1">
      <c r="A9" s="12" t="s">
        <v>5</v>
      </c>
    </row>
    <row r="10" ht="36.0" customHeight="1">
      <c r="A10" s="11" t="str">
        <f>HYPERLINK("mailto:hello@noboring-finance.ru","hello@noboring-finance.ru")</f>
        <v>hello@noboring-finance.ru</v>
      </c>
      <c r="C10" s="13" t="s">
        <v>6</v>
      </c>
    </row>
  </sheetData>
  <mergeCells count="10">
    <mergeCell ref="A8:C8"/>
    <mergeCell ref="A9:C9"/>
    <mergeCell ref="A10:B10"/>
    <mergeCell ref="B1:C1"/>
    <mergeCell ref="A2:C2"/>
    <mergeCell ref="A3:C3"/>
    <mergeCell ref="A4:C4"/>
    <mergeCell ref="A5:C5"/>
    <mergeCell ref="A6:C6"/>
    <mergeCell ref="A7:C7"/>
  </mergeCells>
  <drawing r:id="rId1"/>
</worksheet>
</file>