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нтернет-магазин" sheetId="1" r:id="rId3"/>
    <sheet state="visible" name="Офлайн-магазин" sheetId="2" r:id="rId4"/>
    <sheet state="visible" name="Сводный отчет" sheetId="3" r:id="rId5"/>
    <sheet state="visible" name="Нескучные финансы" sheetId="4" r:id="rId6"/>
  </sheets>
  <definedNames/>
  <calcPr/>
</workbook>
</file>

<file path=xl/sharedStrings.xml><?xml version="1.0" encoding="utf-8"?>
<sst xmlns="http://schemas.openxmlformats.org/spreadsheetml/2006/main" count="206" uniqueCount="110">
  <si>
    <t>Период —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</si>
  <si>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</si>
  <si>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</si>
  <si>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</si>
  <si>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</si>
  <si>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</si>
  <si>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</si>
  <si>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</si>
  <si>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</si>
  <si>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</si>
  <si>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</si>
  <si>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</si>
  <si>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</si>
  <si>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Выручка</t>
  </si>
  <si>
    <t>Интернет-магазин</t>
  </si>
  <si>
    <t>период —</t>
  </si>
  <si>
    <t>Прошли мимо (вход в воронку)</t>
  </si>
  <si>
    <t>Процент роста количества показов</t>
  </si>
  <si>
    <t>CV1 (конверсия сайта)</t>
  </si>
  <si>
    <t>Зашли в магазин</t>
  </si>
  <si>
    <t>CV2 (конверсия в оплаты)</t>
  </si>
  <si>
    <t>Оплаченные заказы</t>
  </si>
  <si>
    <t>Выручка интернет-магазина</t>
  </si>
  <si>
    <t>Средний чек</t>
  </si>
  <si>
    <t>Маржинальность</t>
  </si>
  <si>
    <t>Себестоимость товара</t>
  </si>
  <si>
    <t>Выручка офлайн-магазина</t>
  </si>
  <si>
    <t>Доля платежей б/н, онлайн</t>
  </si>
  <si>
    <t>Стоимость клика</t>
  </si>
  <si>
    <t>Расходы на трафик</t>
  </si>
  <si>
    <t>Маржинальный доход</t>
  </si>
  <si>
    <t>Себестоимость ИМ</t>
  </si>
  <si>
    <t>Рентабельность по маржинальному доходу, %</t>
  </si>
  <si>
    <t>Прямые расходы</t>
  </si>
  <si>
    <t>Себестоимость ОМ</t>
  </si>
  <si>
    <t>Комиссия за экваэринг</t>
  </si>
  <si>
    <t>Аренда</t>
  </si>
  <si>
    <t>Зарплата адм. сотрудников</t>
  </si>
  <si>
    <t>Маржинальный доход ИМ</t>
  </si>
  <si>
    <t>Компенсация расходов сотрудников</t>
  </si>
  <si>
    <t>Обслуживание автомобиля</t>
  </si>
  <si>
    <t>Зарплата отдела продаж</t>
  </si>
  <si>
    <t>Маржинальный доход ОМ</t>
  </si>
  <si>
    <t>Коммунальные расходы</t>
  </si>
  <si>
    <t>Рентабельность по марж. доходу</t>
  </si>
  <si>
    <t>Рентабельность по марж. доходу ИМ</t>
  </si>
  <si>
    <t>Рентабельность по марж. доходу ОМ</t>
  </si>
  <si>
    <t>Прямые расходы ИМ</t>
  </si>
  <si>
    <t>Заходы на сайт</t>
  </si>
  <si>
    <t>Прямые расходы ОМ</t>
  </si>
  <si>
    <t>Заказы</t>
  </si>
  <si>
    <t>Косвенные расходы</t>
  </si>
  <si>
    <t>Косвенные расходы ИМ</t>
  </si>
  <si>
    <t>Косвенные расходы ОМ</t>
  </si>
  <si>
    <t>EBITDA</t>
  </si>
  <si>
    <t>EBITDA ИМ</t>
  </si>
  <si>
    <t>EBITDA ОМ</t>
  </si>
  <si>
    <t>Налоги</t>
  </si>
  <si>
    <t>Налоги ИМ</t>
  </si>
  <si>
    <t>Налоги ОМ</t>
  </si>
  <si>
    <t>Чистая прибыль</t>
  </si>
  <si>
    <t>Чистая прибыль ИМ</t>
  </si>
  <si>
    <t>Интернет, Связь, ПО</t>
  </si>
  <si>
    <t>Чистая прибыль ОМ</t>
  </si>
  <si>
    <t>Чистая прибыль накопленным итогом</t>
  </si>
  <si>
    <t>Оборотный капитал</t>
  </si>
  <si>
    <t>Оборотный капитал ИМ</t>
  </si>
  <si>
    <t>Офисные / Хозяйственные расходы</t>
  </si>
  <si>
    <t>Инкассация</t>
  </si>
  <si>
    <t>Оборотный капитал ОМ</t>
  </si>
  <si>
    <t>Валовая прибыль</t>
  </si>
  <si>
    <t>Рентабельность по валовой прибыли, %</t>
  </si>
  <si>
    <t>Денежные ср-ва на конец месяца</t>
  </si>
  <si>
    <t>Аренда офиса</t>
  </si>
  <si>
    <t>Зарплата собственника</t>
  </si>
  <si>
    <t>Денежные средства на конец месяца ИМ</t>
  </si>
  <si>
    <t>Реклама бренда</t>
  </si>
  <si>
    <t>Упаковка продукции</t>
  </si>
  <si>
    <t>Представительские расходы</t>
  </si>
  <si>
    <t>Расходы на рекламу</t>
  </si>
  <si>
    <t>Найм персонала</t>
  </si>
  <si>
    <t>Денежные средства на конец месяца ОМ</t>
  </si>
  <si>
    <t>Операционная прибыль (EBITDA)</t>
  </si>
  <si>
    <t>Рентабельность по операционной прибыли, %</t>
  </si>
  <si>
    <t>Кредиты</t>
  </si>
  <si>
    <t>Амортизация</t>
  </si>
  <si>
    <t>Рентабельность по чистой прибыли, %</t>
  </si>
  <si>
    <t>Изменение оборотного капитала</t>
  </si>
  <si>
    <t>Запасы</t>
  </si>
  <si>
    <t>Период оборота запасов, дн</t>
  </si>
  <si>
    <t>Запасы на начало месяца</t>
  </si>
  <si>
    <t>Запасы на конец месяца</t>
  </si>
  <si>
    <t>Изменение запасов</t>
  </si>
  <si>
    <t>Кредиторская задолженность</t>
  </si>
  <si>
    <t>Период оборота КЗ, дн</t>
  </si>
  <si>
    <t>КЗ на начало месяца</t>
  </si>
  <si>
    <t>КЗ на конец месяца</t>
  </si>
  <si>
    <t>Изменение КЗ</t>
  </si>
  <si>
    <t>ДДС</t>
  </si>
  <si>
    <t>Денежные средства на начало месяца</t>
  </si>
  <si>
    <t>Денежный поток по операционной деятельности</t>
  </si>
  <si>
    <t>Денежный поток по инвестиционной деятельности</t>
  </si>
  <si>
    <t>Денежный поток по финансовой деятельности</t>
  </si>
  <si>
    <t>Полный денежный поток</t>
  </si>
  <si>
    <t>Денежные средства на конец месяца</t>
  </si>
  <si>
    <t>Консалт-бюро
Нескучные финансы</t>
  </si>
  <si>
    <t>Ведем финансы малых бизнесов. Предоставляем финансового директора, который ведет управленческий учет в компании. Обучаем предпринимателей корпоративным финансам.</t>
  </si>
  <si>
    <t>Наши продукты</t>
  </si>
  <si>
    <t>На связи</t>
  </si>
  <si>
    <t>8 800 551-85-81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</si>
</sst>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6">
    <font>
      <sz val="10.0"/>
      <color rgb="FF000000"/>
      <name val="Arial"/>
    </font>
    <font/>
    <font>
      <sz val="12.0"/>
      <color rgb="FFFFFFFF"/>
    </font>
    <font>
      <b/>
      <color rgb="FFFFFFFF"/>
    </font>
    <font>
      <color rgb="FFFFFFFF"/>
    </font>
    <font>
      <sz val="12.0"/>
      <color rgb="FF000000"/>
    </font>
    <font>
      <color rgb="FF000000"/>
    </font>
    <font>
      <i/>
    </font>
    <font>
      <b/>
    </font>
    <font>
      <name val="Arial"/>
    </font>
    <font>
      <b/>
      <sz val="24.0"/>
      <color rgb="FF000000"/>
      <name val="Source Sans Pro"/>
    </font>
    <font>
      <sz val="14.0"/>
      <color rgb="FF434343"/>
    </font>
    <font>
      <sz val="16.0"/>
      <color rgb="FF000000"/>
      <name val="Source Sans Pro"/>
    </font>
    <font>
      <u/>
      <sz val="14.0"/>
      <color rgb="FF1155CC"/>
      <name val="Source Sans Pro"/>
    </font>
    <font>
      <b/>
      <sz val="18.0"/>
      <color rgb="FF000000"/>
      <name val="Source Sans Pro"/>
    </font>
    <font>
      <sz val="14.0"/>
      <color rgb="FF000000"/>
      <name val="Source Sans Pro"/>
    </font>
  </fonts>
  <fills count="8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FD966"/>
        <bgColor rgb="FFFFD966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4" xfId="0" applyAlignment="1" applyFont="1" applyNumberFormat="1">
      <alignment horizontal="left" readingOrder="0" shrinkToFit="0" vertical="top" wrapText="1"/>
    </xf>
    <xf borderId="0" fillId="2" fontId="2" numFmtId="4" xfId="0" applyAlignment="1" applyFill="1" applyFont="1" applyNumberForma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2" fontId="2" numFmtId="3" xfId="0" applyAlignment="1" applyFont="1" applyNumberFormat="1">
      <alignment horizontal="left" readingOrder="0" shrinkToFit="0" vertical="center" wrapText="1"/>
    </xf>
    <xf borderId="0" fillId="2" fontId="3" numFmtId="3" xfId="0" applyAlignment="1" applyFont="1" applyNumberFormat="1">
      <alignment horizontal="right" readingOrder="0" shrinkToFit="0" vertical="center" wrapText="1"/>
    </xf>
    <xf borderId="0" fillId="2" fontId="4" numFmtId="3" xfId="0" applyAlignment="1" applyFont="1" applyNumberFormat="1">
      <alignment horizontal="right" readingOrder="0" shrinkToFit="0" vertical="center" wrapText="1"/>
    </xf>
    <xf borderId="0" fillId="2" fontId="2" numFmtId="0" xfId="0" applyAlignment="1" applyFont="1">
      <alignment horizontal="left" readingOrder="0" shrinkToFit="0" vertical="center" wrapText="1"/>
    </xf>
    <xf borderId="0" fillId="2" fontId="3" numFmtId="4" xfId="0" applyAlignment="1" applyFont="1" applyNumberFormat="1">
      <alignment horizontal="left" readingOrder="0" shrinkToFit="0" vertical="center" wrapText="1"/>
    </xf>
    <xf borderId="0" fillId="2" fontId="4" numFmtId="4" xfId="0" applyAlignment="1" applyFont="1" applyNumberFormat="1">
      <alignment horizontal="left" readingOrder="0" shrinkToFit="0" vertical="center" wrapText="1"/>
    </xf>
    <xf borderId="0" fillId="0" fontId="1" numFmtId="3" xfId="0" applyAlignment="1" applyFont="1" applyNumberFormat="1">
      <alignment horizontal="left" readingOrder="0" shrinkToFit="0" vertical="top" wrapText="1"/>
    </xf>
    <xf borderId="0" fillId="3" fontId="1" numFmtId="3" xfId="0" applyAlignment="1" applyFill="1" applyFont="1" applyNumberFormat="1">
      <alignment horizontal="left" readingOrder="0" shrinkToFit="0" vertical="top" wrapText="1"/>
    </xf>
    <xf borderId="0" fillId="0" fontId="1" numFmtId="3" xfId="0" applyAlignment="1" applyFont="1" applyNumberFormat="1">
      <alignment horizontal="left" shrinkToFit="0" vertical="top" wrapText="1"/>
    </xf>
    <xf borderId="0" fillId="3" fontId="1" numFmtId="9" xfId="0" applyAlignment="1" applyFont="1" applyNumberFormat="1">
      <alignment horizontal="left" readingOrder="0" shrinkToFit="0" vertical="top" wrapText="1"/>
    </xf>
    <xf borderId="0" fillId="0" fontId="1" numFmtId="4" xfId="0" applyAlignment="1" applyFont="1" applyNumberFormat="1">
      <alignment horizontal="left" shrinkToFit="0" vertical="top" wrapText="1"/>
    </xf>
    <xf borderId="0" fillId="2" fontId="4" numFmtId="4" xfId="0" applyAlignment="1" applyFont="1" applyNumberFormat="1">
      <alignment horizontal="left" shrinkToFit="0" vertical="center" wrapText="1"/>
    </xf>
    <xf borderId="0" fillId="4" fontId="1" numFmtId="0" xfId="0" applyAlignment="1" applyFill="1" applyFont="1">
      <alignment horizontal="left" readingOrder="0" shrinkToFit="0" vertical="top" wrapText="1"/>
    </xf>
    <xf borderId="0" fillId="4" fontId="1" numFmtId="4" xfId="0" applyAlignment="1" applyFont="1" applyNumberFormat="1">
      <alignment horizontal="left" shrinkToFit="0" vertical="top" wrapText="1"/>
    </xf>
    <xf borderId="0" fillId="3" fontId="1" numFmtId="4" xfId="0" applyAlignment="1" applyFont="1" applyNumberFormat="1">
      <alignment horizontal="left" readingOrder="0" shrinkToFit="0" vertical="top" wrapText="1"/>
    </xf>
    <xf borderId="0" fillId="0" fontId="1" numFmtId="0" xfId="0" applyAlignment="1" applyFont="1">
      <alignment horizontal="left" shrinkToFit="0" vertical="top" wrapText="1"/>
    </xf>
    <xf borderId="0" fillId="5" fontId="5" numFmtId="4" xfId="0" applyAlignment="1" applyFill="1" applyFont="1" applyNumberFormat="1">
      <alignment horizontal="left" readingOrder="0" shrinkToFit="0" vertical="center" wrapText="1"/>
    </xf>
    <xf borderId="0" fillId="6" fontId="2" numFmtId="0" xfId="0" applyAlignment="1" applyFill="1" applyFont="1">
      <alignment horizontal="left" readingOrder="0" shrinkToFit="0" vertical="center" wrapText="1"/>
    </xf>
    <xf borderId="0" fillId="5" fontId="6" numFmtId="4" xfId="0" applyAlignment="1" applyFont="1" applyNumberFormat="1">
      <alignment horizontal="left" readingOrder="0" shrinkToFit="0" vertical="center" wrapText="1"/>
    </xf>
    <xf borderId="0" fillId="6" fontId="4" numFmtId="4" xfId="0" applyAlignment="1" applyFont="1" applyNumberFormat="1">
      <alignment horizontal="left" shrinkToFit="0" vertical="center" wrapText="1"/>
    </xf>
    <xf borderId="0" fillId="0" fontId="7" numFmtId="0" xfId="0" applyAlignment="1" applyFont="1">
      <alignment horizontal="left" readingOrder="0" shrinkToFit="0" vertical="top" wrapText="1"/>
    </xf>
    <xf borderId="0" fillId="0" fontId="7" numFmtId="164" xfId="0" applyAlignment="1" applyFont="1" applyNumberFormat="1">
      <alignment horizontal="left" shrinkToFit="0" vertical="top" wrapText="1"/>
    </xf>
    <xf borderId="0" fillId="3" fontId="1" numFmtId="164" xfId="0" applyAlignment="1" applyFont="1" applyNumberFormat="1">
      <alignment horizontal="left" readingOrder="0" shrinkToFit="0" vertical="top" wrapText="1"/>
    </xf>
    <xf borderId="0" fillId="2" fontId="2" numFmtId="10" xfId="0" applyAlignment="1" applyFont="1" applyNumberFormat="1">
      <alignment horizontal="left" readingOrder="0" shrinkToFit="0" vertical="center" wrapText="1"/>
    </xf>
    <xf borderId="0" fillId="2" fontId="4" numFmtId="10" xfId="0" applyAlignment="1" applyFont="1" applyNumberFormat="1">
      <alignment horizontal="left" shrinkToFit="0" vertical="center" wrapText="1"/>
    </xf>
    <xf borderId="0" fillId="0" fontId="1" numFmtId="10" xfId="0" applyAlignment="1" applyFont="1" applyNumberFormat="1">
      <alignment horizontal="left" shrinkToFit="0" vertical="top" wrapText="1"/>
    </xf>
    <xf borderId="0" fillId="5" fontId="6" numFmtId="4" xfId="0" applyAlignment="1" applyFont="1" applyNumberFormat="1">
      <alignment horizontal="left" shrinkToFit="0" vertical="center" wrapText="1"/>
    </xf>
    <xf borderId="0" fillId="3" fontId="1" numFmtId="3" xfId="0" applyAlignment="1" applyFont="1" applyNumberFormat="1">
      <alignment horizontal="right" readingOrder="0" shrinkToFit="0" vertical="top" wrapText="1"/>
    </xf>
    <xf borderId="0" fillId="0" fontId="1" numFmtId="3" xfId="0" applyAlignment="1" applyFont="1" applyNumberFormat="1">
      <alignment horizontal="right" shrinkToFit="0" vertical="top" wrapText="1"/>
    </xf>
    <xf borderId="0" fillId="3" fontId="1" numFmtId="9" xfId="0" applyAlignment="1" applyFont="1" applyNumberFormat="1">
      <alignment horizontal="right" readingOrder="0" shrinkToFit="0" vertical="top" wrapText="1"/>
    </xf>
    <xf borderId="0" fillId="0" fontId="1" numFmtId="4" xfId="0" applyAlignment="1" applyFont="1" applyNumberFormat="1">
      <alignment horizontal="right" shrinkToFit="0" vertical="top" wrapText="1"/>
    </xf>
    <xf borderId="0" fillId="0" fontId="1" numFmtId="3" xfId="0" applyAlignment="1" applyFont="1" applyNumberFormat="1">
      <alignment horizontal="right" readingOrder="0" shrinkToFit="0" vertical="top" wrapText="1"/>
    </xf>
    <xf borderId="0" fillId="0" fontId="1" numFmtId="4" xfId="0" applyAlignment="1" applyFont="1" applyNumberFormat="1">
      <alignment horizontal="right" readingOrder="0" shrinkToFit="0" vertical="top" wrapText="1"/>
    </xf>
    <xf borderId="0" fillId="4" fontId="1" numFmtId="3" xfId="0" applyAlignment="1" applyFont="1" applyNumberFormat="1">
      <alignment horizontal="left" readingOrder="0" shrinkToFit="0" vertical="top" wrapText="1"/>
    </xf>
    <xf borderId="0" fillId="4" fontId="1" numFmtId="3" xfId="0" applyAlignment="1" applyFont="1" applyNumberFormat="1">
      <alignment horizontal="right" shrinkToFit="0" vertical="top" wrapText="1"/>
    </xf>
    <xf borderId="0" fillId="3" fontId="1" numFmtId="4" xfId="0" applyAlignment="1" applyFont="1" applyNumberFormat="1">
      <alignment horizontal="right" readingOrder="0" shrinkToFit="0" vertical="top" wrapText="1"/>
    </xf>
    <xf borderId="0" fillId="0" fontId="1" numFmtId="3" xfId="0" applyAlignment="1" applyFont="1" applyNumberFormat="1">
      <alignment horizontal="left" readingOrder="0" shrinkToFit="0" vertical="top" wrapText="1"/>
    </xf>
    <xf borderId="0" fillId="0" fontId="1" numFmtId="3" xfId="0" applyAlignment="1" applyFont="1" applyNumberFormat="1">
      <alignment horizontal="right" shrinkToFit="0" vertical="top" wrapText="1"/>
    </xf>
    <xf borderId="0" fillId="0" fontId="1" numFmtId="0" xfId="0" applyAlignment="1" applyFont="1">
      <alignment horizontal="right" shrinkToFit="0" vertical="top" wrapText="1"/>
    </xf>
    <xf borderId="0" fillId="6" fontId="2" numFmtId="3" xfId="0" applyAlignment="1" applyFont="1" applyNumberFormat="1">
      <alignment horizontal="left" readingOrder="0" shrinkToFit="0" vertical="center" wrapText="1"/>
    </xf>
    <xf borderId="0" fillId="6" fontId="4" numFmtId="3" xfId="0" applyAlignment="1" applyFont="1" applyNumberFormat="1">
      <alignment horizontal="right" shrinkToFit="0" vertical="center" wrapText="1"/>
    </xf>
    <xf borderId="0" fillId="0" fontId="7" numFmtId="164" xfId="0" applyAlignment="1" applyFont="1" applyNumberFormat="1">
      <alignment horizontal="right" shrinkToFit="0" vertical="top" wrapText="1"/>
    </xf>
    <xf borderId="0" fillId="2" fontId="4" numFmtId="3" xfId="0" applyAlignment="1" applyFont="1" applyNumberFormat="1">
      <alignment horizontal="right" shrinkToFit="0" vertical="center" wrapText="1"/>
    </xf>
    <xf borderId="0" fillId="3" fontId="1" numFmtId="164" xfId="0" applyAlignment="1" applyFont="1" applyNumberFormat="1">
      <alignment horizontal="right" readingOrder="0" shrinkToFit="0" vertical="top" wrapText="1"/>
    </xf>
    <xf borderId="0" fillId="3" fontId="1" numFmtId="3" xfId="0" applyAlignment="1" applyFont="1" applyNumberFormat="1">
      <alignment horizontal="right" readingOrder="0" shrinkToFit="0" vertical="top" wrapText="1"/>
    </xf>
    <xf borderId="0" fillId="0" fontId="8" numFmtId="4" xfId="0" applyAlignment="1" applyFont="1" applyNumberFormat="1">
      <alignment horizontal="left" readingOrder="0" shrinkToFit="0" vertical="top" wrapText="1"/>
    </xf>
    <xf borderId="0" fillId="0" fontId="8" numFmtId="4" xfId="0" applyAlignment="1" applyFont="1" applyNumberFormat="1">
      <alignment horizontal="left" shrinkToFit="0" vertical="top" wrapText="1"/>
    </xf>
    <xf borderId="0" fillId="3" fontId="8" numFmtId="4" xfId="0" applyAlignment="1" applyFont="1" applyNumberFormat="1">
      <alignment horizontal="left" shrinkToFit="0" vertical="top" wrapText="1"/>
    </xf>
    <xf borderId="0" fillId="0" fontId="7" numFmtId="10" xfId="0" applyAlignment="1" applyFont="1" applyNumberFormat="1">
      <alignment horizontal="right" shrinkToFit="0" vertical="top" wrapText="1"/>
    </xf>
    <xf borderId="0" fillId="0" fontId="7" numFmtId="10" xfId="0" applyAlignment="1" applyFont="1" applyNumberFormat="1">
      <alignment horizontal="left" shrinkToFit="0" vertical="top" wrapText="1"/>
    </xf>
    <xf borderId="0" fillId="0" fontId="8" numFmtId="0" xfId="0" applyAlignment="1" applyFont="1">
      <alignment horizontal="left" readingOrder="0" shrinkToFit="0" vertical="top" wrapText="1"/>
    </xf>
    <xf borderId="0" fillId="0" fontId="1" numFmtId="3" xfId="0" applyAlignment="1" applyFont="1" applyNumberFormat="1">
      <alignment horizontal="right" readingOrder="0" shrinkToFit="0" vertical="top" wrapText="1"/>
    </xf>
    <xf borderId="0" fillId="7" fontId="1" numFmtId="4" xfId="0" applyAlignment="1" applyFill="1" applyFont="1" applyNumberFormat="1">
      <alignment horizontal="left" readingOrder="0" shrinkToFit="0" vertical="top" wrapText="1"/>
    </xf>
    <xf borderId="0" fillId="0" fontId="8" numFmtId="0" xfId="0" applyAlignment="1" applyFont="1">
      <alignment horizontal="right" readingOrder="0" shrinkToFit="0" vertical="top" wrapText="1"/>
    </xf>
    <xf borderId="0" fillId="0" fontId="8" numFmtId="3" xfId="0" applyAlignment="1" applyFont="1" applyNumberFormat="1">
      <alignment horizontal="right" readingOrder="0" shrinkToFit="0" vertical="top" wrapText="1"/>
    </xf>
    <xf borderId="0" fillId="2" fontId="2" numFmtId="0" xfId="0" applyAlignment="1" applyFont="1">
      <alignment horizontal="right" readingOrder="0" shrinkToFit="0" vertical="center" wrapText="1"/>
    </xf>
    <xf borderId="0" fillId="7" fontId="1" numFmtId="3" xfId="0" applyAlignment="1" applyFont="1" applyNumberFormat="1">
      <alignment horizontal="right" readingOrder="0" shrinkToFit="0" vertical="top" wrapText="1"/>
    </xf>
    <xf borderId="0" fillId="0" fontId="9" numFmtId="0" xfId="0" applyAlignment="1" applyFont="1">
      <alignment vertical="top"/>
    </xf>
    <xf borderId="0" fillId="0" fontId="10" numFmtId="0" xfId="0" applyAlignment="1" applyFont="1">
      <alignment shrinkToFit="0" vertical="bottom" wrapText="1"/>
    </xf>
    <xf borderId="0" fillId="0" fontId="11" numFmtId="0" xfId="0" applyAlignment="1" applyFont="1">
      <alignment horizontal="left" readingOrder="0" shrinkToFit="0" vertical="center" wrapText="1"/>
    </xf>
    <xf borderId="0" fillId="0" fontId="12" numFmtId="0" xfId="0" applyAlignment="1" applyFont="1">
      <alignment shrinkToFit="0" vertical="top" wrapText="1"/>
    </xf>
    <xf borderId="0" fillId="0" fontId="13" numFmtId="0" xfId="0" applyAlignment="1" applyFont="1">
      <alignment shrinkToFit="0" vertical="top" wrapText="1"/>
    </xf>
    <xf borderId="0" fillId="0" fontId="14" numFmtId="0" xfId="0" applyAlignment="1" applyFont="1">
      <alignment shrinkToFit="0" vertical="top" wrapText="1"/>
    </xf>
    <xf borderId="0" fillId="0" fontId="15" numFmtId="0" xfId="0" applyAlignment="1" applyFont="1">
      <alignment shrinkToFit="0" vertical="top" wrapText="1"/>
    </xf>
  </cellXfs>
  <cellStyles count="1">
    <cellStyle xfId="0" name="Normal" builtinId="0"/>
  </cellStyles>
  <dxfs count="2">
    <dxf>
      <font>
        <color rgb="FFFFFFFF"/>
      </font>
      <fill>
        <patternFill patternType="solid">
          <fgColor rgb="FF6AA84F"/>
          <bgColor rgb="FF6AA84F"/>
        </patternFill>
      </fill>
      <border/>
    </dxf>
    <dxf>
      <font>
        <color rgb="FFFFFFFF"/>
      </font>
      <fill>
        <patternFill patternType="solid">
          <fgColor rgb="FFCC4125"/>
          <bgColor rgb="FFCC412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28575</xdr:rowOff>
    </xdr:from>
    <xdr:ext cx="723900" cy="7239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75"/>
  <cols>
    <col customWidth="1" min="1" max="1" width="32.14"/>
    <col customWidth="1" min="2" max="14" width="12.71"/>
  </cols>
  <sheetData>
    <row r="1">
      <c r="A1" s="3" t="s">
        <v>14</v>
      </c>
      <c r="B1" s="4" t="s">
        <v>15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</row>
    <row r="2" ht="29.25" customHeight="1">
      <c r="A2" s="5" t="s">
        <v>13</v>
      </c>
      <c r="B2" s="6">
        <f>sum(C2:N2)</f>
        <v>56328733.66</v>
      </c>
      <c r="C2" s="7">
        <f t="shared" ref="C2:N2" si="1">C8*$B$9</f>
        <v>3339000</v>
      </c>
      <c r="D2" s="7">
        <f t="shared" si="1"/>
        <v>3539340</v>
      </c>
      <c r="E2" s="7">
        <f t="shared" si="1"/>
        <v>3751700.4</v>
      </c>
      <c r="F2" s="7">
        <f t="shared" si="1"/>
        <v>3976802.424</v>
      </c>
      <c r="G2" s="7">
        <f t="shared" si="1"/>
        <v>4215410.569</v>
      </c>
      <c r="H2" s="7">
        <f t="shared" si="1"/>
        <v>4468335.204</v>
      </c>
      <c r="I2" s="7">
        <f t="shared" si="1"/>
        <v>4736435.316</v>
      </c>
      <c r="J2" s="7">
        <f t="shared" si="1"/>
        <v>5020621.435</v>
      </c>
      <c r="K2" s="7">
        <f t="shared" si="1"/>
        <v>5321858.721</v>
      </c>
      <c r="L2" s="7">
        <f t="shared" si="1"/>
        <v>5641170.244</v>
      </c>
      <c r="M2" s="7">
        <f t="shared" si="1"/>
        <v>5979640.459</v>
      </c>
      <c r="N2" s="7">
        <f t="shared" si="1"/>
        <v>6338418.886</v>
      </c>
    </row>
    <row r="3">
      <c r="A3" s="11" t="s">
        <v>48</v>
      </c>
      <c r="B3" s="32">
        <v>4000.0</v>
      </c>
      <c r="C3" s="33">
        <f t="shared" ref="C3:N3" si="2">B3+B3*$B$4</f>
        <v>4240</v>
      </c>
      <c r="D3" s="33">
        <f t="shared" si="2"/>
        <v>4494.4</v>
      </c>
      <c r="E3" s="33">
        <f t="shared" si="2"/>
        <v>4764.064</v>
      </c>
      <c r="F3" s="33">
        <f t="shared" si="2"/>
        <v>5049.90784</v>
      </c>
      <c r="G3" s="33">
        <f t="shared" si="2"/>
        <v>5352.90231</v>
      </c>
      <c r="H3" s="33">
        <f t="shared" si="2"/>
        <v>5674.076449</v>
      </c>
      <c r="I3" s="33">
        <f t="shared" si="2"/>
        <v>6014.521036</v>
      </c>
      <c r="J3" s="33">
        <f t="shared" si="2"/>
        <v>6375.392298</v>
      </c>
      <c r="K3" s="33">
        <f t="shared" si="2"/>
        <v>6757.915836</v>
      </c>
      <c r="L3" s="33">
        <f t="shared" si="2"/>
        <v>7163.390786</v>
      </c>
      <c r="M3" s="33">
        <f t="shared" si="2"/>
        <v>7593.194233</v>
      </c>
      <c r="N3" s="33">
        <f t="shared" si="2"/>
        <v>8048.785887</v>
      </c>
    </row>
    <row r="4">
      <c r="A4" s="3" t="s">
        <v>17</v>
      </c>
      <c r="B4" s="34">
        <v>0.06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>
      <c r="A5" s="3" t="s">
        <v>18</v>
      </c>
      <c r="B5" s="34">
        <v>0.35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>
      <c r="A6" s="11" t="s">
        <v>50</v>
      </c>
      <c r="C6" s="36">
        <f t="shared" ref="C6:N6" si="3">C3*$B$5</f>
        <v>1484</v>
      </c>
      <c r="D6" s="36">
        <f t="shared" si="3"/>
        <v>1573.04</v>
      </c>
      <c r="E6" s="36">
        <f t="shared" si="3"/>
        <v>1667.4224</v>
      </c>
      <c r="F6" s="36">
        <f t="shared" si="3"/>
        <v>1767.467744</v>
      </c>
      <c r="G6" s="36">
        <f t="shared" si="3"/>
        <v>1873.515809</v>
      </c>
      <c r="H6" s="36">
        <f t="shared" si="3"/>
        <v>1985.926757</v>
      </c>
      <c r="I6" s="36">
        <f t="shared" si="3"/>
        <v>2105.082363</v>
      </c>
      <c r="J6" s="36">
        <f t="shared" si="3"/>
        <v>2231.387304</v>
      </c>
      <c r="K6" s="36">
        <f t="shared" si="3"/>
        <v>2365.270543</v>
      </c>
      <c r="L6" s="36">
        <f t="shared" si="3"/>
        <v>2507.186775</v>
      </c>
      <c r="M6" s="36">
        <f t="shared" si="3"/>
        <v>2657.617982</v>
      </c>
      <c r="N6" s="36">
        <f t="shared" si="3"/>
        <v>2817.075061</v>
      </c>
    </row>
    <row r="7">
      <c r="A7" s="3" t="s">
        <v>20</v>
      </c>
      <c r="B7" s="34">
        <v>0.9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>
      <c r="A8" s="11" t="s">
        <v>21</v>
      </c>
      <c r="C8" s="36">
        <f t="shared" ref="C8:N8" si="4">C6*$B$7</f>
        <v>1335.6</v>
      </c>
      <c r="D8" s="36">
        <f t="shared" si="4"/>
        <v>1415.736</v>
      </c>
      <c r="E8" s="36">
        <f t="shared" si="4"/>
        <v>1500.68016</v>
      </c>
      <c r="F8" s="36">
        <f t="shared" si="4"/>
        <v>1590.72097</v>
      </c>
      <c r="G8" s="36">
        <f t="shared" si="4"/>
        <v>1686.164228</v>
      </c>
      <c r="H8" s="36">
        <f t="shared" si="4"/>
        <v>1787.334081</v>
      </c>
      <c r="I8" s="36">
        <f t="shared" si="4"/>
        <v>1894.574126</v>
      </c>
      <c r="J8" s="36">
        <f t="shared" si="4"/>
        <v>2008.248574</v>
      </c>
      <c r="K8" s="36">
        <f t="shared" si="4"/>
        <v>2128.743488</v>
      </c>
      <c r="L8" s="36">
        <f t="shared" si="4"/>
        <v>2256.468098</v>
      </c>
      <c r="M8" s="36">
        <f t="shared" si="4"/>
        <v>2391.856184</v>
      </c>
      <c r="N8" s="36">
        <f t="shared" si="4"/>
        <v>2535.367555</v>
      </c>
    </row>
    <row r="9">
      <c r="A9" s="3" t="s">
        <v>23</v>
      </c>
      <c r="B9" s="37">
        <v>2500.0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>
      <c r="A10" s="3" t="s">
        <v>24</v>
      </c>
      <c r="B10" s="34">
        <v>0.15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>
      <c r="A11" s="38" t="s">
        <v>25</v>
      </c>
      <c r="C11" s="39">
        <f t="shared" ref="C11:N11" si="5">-C2*(1-$B$10)</f>
        <v>-2838150</v>
      </c>
      <c r="D11" s="39">
        <f t="shared" si="5"/>
        <v>-3008439</v>
      </c>
      <c r="E11" s="39">
        <f t="shared" si="5"/>
        <v>-3188945.34</v>
      </c>
      <c r="F11" s="39">
        <f t="shared" si="5"/>
        <v>-3380282.06</v>
      </c>
      <c r="G11" s="39">
        <f t="shared" si="5"/>
        <v>-3583098.984</v>
      </c>
      <c r="H11" s="39">
        <f t="shared" si="5"/>
        <v>-3798084.923</v>
      </c>
      <c r="I11" s="39">
        <f t="shared" si="5"/>
        <v>-4025970.018</v>
      </c>
      <c r="J11" s="39">
        <f t="shared" si="5"/>
        <v>-4267528.22</v>
      </c>
      <c r="K11" s="39">
        <f t="shared" si="5"/>
        <v>-4523579.913</v>
      </c>
      <c r="L11" s="39">
        <f t="shared" si="5"/>
        <v>-4794994.707</v>
      </c>
      <c r="M11" s="39">
        <f t="shared" si="5"/>
        <v>-5082694.39</v>
      </c>
      <c r="N11" s="39">
        <f t="shared" si="5"/>
        <v>-5387656.053</v>
      </c>
    </row>
    <row r="12">
      <c r="A12" s="3" t="s">
        <v>27</v>
      </c>
      <c r="B12" s="34">
        <v>0.3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>
      <c r="A13" s="3" t="s">
        <v>28</v>
      </c>
      <c r="B13" s="40">
        <v>12.0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>
      <c r="A14" s="41" t="s">
        <v>29</v>
      </c>
      <c r="C14" s="42">
        <f t="shared" ref="C14:N14" si="6">-C3*$B$13</f>
        <v>-50880</v>
      </c>
      <c r="D14" s="42">
        <f t="shared" si="6"/>
        <v>-53932.8</v>
      </c>
      <c r="E14" s="42">
        <f t="shared" si="6"/>
        <v>-57168.768</v>
      </c>
      <c r="F14" s="42">
        <f t="shared" si="6"/>
        <v>-60598.89408</v>
      </c>
      <c r="G14" s="42">
        <f t="shared" si="6"/>
        <v>-64234.82772</v>
      </c>
      <c r="H14" s="42">
        <f t="shared" si="6"/>
        <v>-68088.91739</v>
      </c>
      <c r="I14" s="42">
        <f t="shared" si="6"/>
        <v>-72174.25243</v>
      </c>
      <c r="J14" s="42">
        <f t="shared" si="6"/>
        <v>-76504.70758</v>
      </c>
      <c r="K14" s="42">
        <f t="shared" si="6"/>
        <v>-81094.99003</v>
      </c>
      <c r="L14" s="42">
        <f t="shared" si="6"/>
        <v>-85960.68943</v>
      </c>
      <c r="M14" s="42">
        <f t="shared" si="6"/>
        <v>-91118.3308</v>
      </c>
      <c r="N14" s="42">
        <f t="shared" si="6"/>
        <v>-96585.43065</v>
      </c>
    </row>
    <row r="15">
      <c r="A15" s="20"/>
      <c r="C15" s="43"/>
    </row>
    <row r="16" ht="25.5" customHeight="1">
      <c r="A16" s="44" t="s">
        <v>30</v>
      </c>
      <c r="C16" s="45">
        <f t="shared" ref="C16:N16" si="7">C2+C11</f>
        <v>500850</v>
      </c>
      <c r="D16" s="45">
        <f t="shared" si="7"/>
        <v>530901</v>
      </c>
      <c r="E16" s="45">
        <f t="shared" si="7"/>
        <v>562755.06</v>
      </c>
      <c r="F16" s="45">
        <f t="shared" si="7"/>
        <v>596520.3636</v>
      </c>
      <c r="G16" s="45">
        <f t="shared" si="7"/>
        <v>632311.5854</v>
      </c>
      <c r="H16" s="45">
        <f t="shared" si="7"/>
        <v>670250.2805</v>
      </c>
      <c r="I16" s="45">
        <f t="shared" si="7"/>
        <v>710465.2974</v>
      </c>
      <c r="J16" s="45">
        <f t="shared" si="7"/>
        <v>753093.2152</v>
      </c>
      <c r="K16" s="45">
        <f t="shared" si="7"/>
        <v>798278.8081</v>
      </c>
      <c r="L16" s="45">
        <f t="shared" si="7"/>
        <v>846175.5366</v>
      </c>
      <c r="M16" s="45">
        <f t="shared" si="7"/>
        <v>896946.0688</v>
      </c>
      <c r="N16" s="45">
        <f t="shared" si="7"/>
        <v>950762.8329</v>
      </c>
    </row>
    <row r="17">
      <c r="A17" s="25" t="s">
        <v>32</v>
      </c>
      <c r="C17" s="46">
        <f t="shared" ref="C17:N17" si="8">C16/C2</f>
        <v>0.15</v>
      </c>
      <c r="D17" s="46">
        <f t="shared" si="8"/>
        <v>0.15</v>
      </c>
      <c r="E17" s="46">
        <f t="shared" si="8"/>
        <v>0.15</v>
      </c>
      <c r="F17" s="46">
        <f t="shared" si="8"/>
        <v>0.15</v>
      </c>
      <c r="G17" s="46">
        <f t="shared" si="8"/>
        <v>0.15</v>
      </c>
      <c r="H17" s="46">
        <f t="shared" si="8"/>
        <v>0.15</v>
      </c>
      <c r="I17" s="46">
        <f t="shared" si="8"/>
        <v>0.15</v>
      </c>
      <c r="J17" s="46">
        <f t="shared" si="8"/>
        <v>0.15</v>
      </c>
      <c r="K17" s="46">
        <f t="shared" si="8"/>
        <v>0.15</v>
      </c>
      <c r="L17" s="46">
        <f t="shared" si="8"/>
        <v>0.15</v>
      </c>
      <c r="M17" s="46">
        <f t="shared" si="8"/>
        <v>0.15</v>
      </c>
      <c r="N17" s="46">
        <f t="shared" si="8"/>
        <v>0.15</v>
      </c>
    </row>
    <row r="18">
      <c r="A18" s="20"/>
      <c r="C18" s="43"/>
    </row>
    <row r="19" ht="25.5" customHeight="1">
      <c r="A19" s="5" t="s">
        <v>33</v>
      </c>
      <c r="C19" s="47">
        <f t="shared" ref="C19:N19" si="9">sum(C20:C30)</f>
        <v>-345289.1</v>
      </c>
      <c r="D19" s="47">
        <f t="shared" si="9"/>
        <v>-346671.446</v>
      </c>
      <c r="E19" s="47">
        <f t="shared" si="9"/>
        <v>-348136.7328</v>
      </c>
      <c r="F19" s="47">
        <f t="shared" si="9"/>
        <v>-349689.9367</v>
      </c>
      <c r="G19" s="47">
        <f t="shared" si="9"/>
        <v>-351336.3329</v>
      </c>
      <c r="H19" s="47">
        <f t="shared" si="9"/>
        <v>-353081.5129</v>
      </c>
      <c r="I19" s="47">
        <f t="shared" si="9"/>
        <v>-354931.4037</v>
      </c>
      <c r="J19" s="47">
        <f t="shared" si="9"/>
        <v>-356892.2879</v>
      </c>
      <c r="K19" s="47">
        <f t="shared" si="9"/>
        <v>-358970.8252</v>
      </c>
      <c r="L19" s="47">
        <f t="shared" si="9"/>
        <v>-361174.0747</v>
      </c>
      <c r="M19" s="47">
        <f t="shared" si="9"/>
        <v>-363509.5192</v>
      </c>
      <c r="N19" s="47">
        <f t="shared" si="9"/>
        <v>-365985.0903</v>
      </c>
    </row>
    <row r="20">
      <c r="A20" s="3" t="s">
        <v>35</v>
      </c>
      <c r="B20" s="48">
        <v>0.023</v>
      </c>
      <c r="C20" s="42">
        <f t="shared" ref="C20:N20" si="10">-C2*$B$12*$B$20</f>
        <v>-23039.1</v>
      </c>
      <c r="D20" s="42">
        <f t="shared" si="10"/>
        <v>-24421.446</v>
      </c>
      <c r="E20" s="42">
        <f t="shared" si="10"/>
        <v>-25886.73276</v>
      </c>
      <c r="F20" s="42">
        <f t="shared" si="10"/>
        <v>-27439.93673</v>
      </c>
      <c r="G20" s="42">
        <f t="shared" si="10"/>
        <v>-29086.33293</v>
      </c>
      <c r="H20" s="42">
        <f t="shared" si="10"/>
        <v>-30831.5129</v>
      </c>
      <c r="I20" s="42">
        <f t="shared" si="10"/>
        <v>-32681.40368</v>
      </c>
      <c r="J20" s="42">
        <f t="shared" si="10"/>
        <v>-34642.2879</v>
      </c>
      <c r="K20" s="42">
        <f t="shared" si="10"/>
        <v>-36720.82517</v>
      </c>
      <c r="L20" s="42">
        <f t="shared" si="10"/>
        <v>-38924.07468</v>
      </c>
      <c r="M20" s="42">
        <f t="shared" si="10"/>
        <v>-41259.51917</v>
      </c>
      <c r="N20" s="42">
        <f t="shared" si="10"/>
        <v>-43735.09032</v>
      </c>
    </row>
    <row r="21">
      <c r="A21" s="3" t="s">
        <v>36</v>
      </c>
      <c r="B21" s="49">
        <v>-47250.0</v>
      </c>
      <c r="C21" s="42">
        <f t="shared" ref="C21:N21" si="11">$B$21</f>
        <v>-47250</v>
      </c>
      <c r="D21" s="42">
        <f t="shared" si="11"/>
        <v>-47250</v>
      </c>
      <c r="E21" s="42">
        <f t="shared" si="11"/>
        <v>-47250</v>
      </c>
      <c r="F21" s="42">
        <f t="shared" si="11"/>
        <v>-47250</v>
      </c>
      <c r="G21" s="42">
        <f t="shared" si="11"/>
        <v>-47250</v>
      </c>
      <c r="H21" s="42">
        <f t="shared" si="11"/>
        <v>-47250</v>
      </c>
      <c r="I21" s="42">
        <f t="shared" si="11"/>
        <v>-47250</v>
      </c>
      <c r="J21" s="42">
        <f t="shared" si="11"/>
        <v>-47250</v>
      </c>
      <c r="K21" s="42">
        <f t="shared" si="11"/>
        <v>-47250</v>
      </c>
      <c r="L21" s="42">
        <f t="shared" si="11"/>
        <v>-47250</v>
      </c>
      <c r="M21" s="42">
        <f t="shared" si="11"/>
        <v>-47250</v>
      </c>
      <c r="N21" s="42">
        <f t="shared" si="11"/>
        <v>-47250</v>
      </c>
    </row>
    <row r="22">
      <c r="A22" s="3" t="s">
        <v>37</v>
      </c>
      <c r="B22" s="49">
        <v>-100000.0</v>
      </c>
      <c r="C22" s="42">
        <f t="shared" ref="C22:N22" si="12">$B$22</f>
        <v>-100000</v>
      </c>
      <c r="D22" s="42">
        <f t="shared" si="12"/>
        <v>-100000</v>
      </c>
      <c r="E22" s="42">
        <f t="shared" si="12"/>
        <v>-100000</v>
      </c>
      <c r="F22" s="42">
        <f t="shared" si="12"/>
        <v>-100000</v>
      </c>
      <c r="G22" s="42">
        <f t="shared" si="12"/>
        <v>-100000</v>
      </c>
      <c r="H22" s="42">
        <f t="shared" si="12"/>
        <v>-100000</v>
      </c>
      <c r="I22" s="42">
        <f t="shared" si="12"/>
        <v>-100000</v>
      </c>
      <c r="J22" s="42">
        <f t="shared" si="12"/>
        <v>-100000</v>
      </c>
      <c r="K22" s="42">
        <f t="shared" si="12"/>
        <v>-100000</v>
      </c>
      <c r="L22" s="42">
        <f t="shared" si="12"/>
        <v>-100000</v>
      </c>
      <c r="M22" s="42">
        <f t="shared" si="12"/>
        <v>-100000</v>
      </c>
      <c r="N22" s="42">
        <f t="shared" si="12"/>
        <v>-100000</v>
      </c>
    </row>
    <row r="23">
      <c r="A23" s="3" t="s">
        <v>39</v>
      </c>
      <c r="B23" s="49">
        <v>-40000.0</v>
      </c>
      <c r="C23" s="42">
        <f t="shared" ref="C23:N23" si="13">$B$23</f>
        <v>-40000</v>
      </c>
      <c r="D23" s="42">
        <f t="shared" si="13"/>
        <v>-40000</v>
      </c>
      <c r="E23" s="42">
        <f t="shared" si="13"/>
        <v>-40000</v>
      </c>
      <c r="F23" s="42">
        <f t="shared" si="13"/>
        <v>-40000</v>
      </c>
      <c r="G23" s="42">
        <f t="shared" si="13"/>
        <v>-40000</v>
      </c>
      <c r="H23" s="42">
        <f t="shared" si="13"/>
        <v>-40000</v>
      </c>
      <c r="I23" s="42">
        <f t="shared" si="13"/>
        <v>-40000</v>
      </c>
      <c r="J23" s="42">
        <f t="shared" si="13"/>
        <v>-40000</v>
      </c>
      <c r="K23" s="42">
        <f t="shared" si="13"/>
        <v>-40000</v>
      </c>
      <c r="L23" s="42">
        <f t="shared" si="13"/>
        <v>-40000</v>
      </c>
      <c r="M23" s="42">
        <f t="shared" si="13"/>
        <v>-40000</v>
      </c>
      <c r="N23" s="42">
        <f t="shared" si="13"/>
        <v>-40000</v>
      </c>
    </row>
    <row r="24">
      <c r="A24" s="3" t="s">
        <v>40</v>
      </c>
      <c r="B24" s="49">
        <v>-4000.0</v>
      </c>
      <c r="C24" s="42">
        <f t="shared" ref="C24:N24" si="14">$B$24</f>
        <v>-4000</v>
      </c>
      <c r="D24" s="42">
        <f t="shared" si="14"/>
        <v>-4000</v>
      </c>
      <c r="E24" s="42">
        <f t="shared" si="14"/>
        <v>-4000</v>
      </c>
      <c r="F24" s="42">
        <f t="shared" si="14"/>
        <v>-4000</v>
      </c>
      <c r="G24" s="42">
        <f t="shared" si="14"/>
        <v>-4000</v>
      </c>
      <c r="H24" s="42">
        <f t="shared" si="14"/>
        <v>-4000</v>
      </c>
      <c r="I24" s="42">
        <f t="shared" si="14"/>
        <v>-4000</v>
      </c>
      <c r="J24" s="42">
        <f t="shared" si="14"/>
        <v>-4000</v>
      </c>
      <c r="K24" s="42">
        <f t="shared" si="14"/>
        <v>-4000</v>
      </c>
      <c r="L24" s="42">
        <f t="shared" si="14"/>
        <v>-4000</v>
      </c>
      <c r="M24" s="42">
        <f t="shared" si="14"/>
        <v>-4000</v>
      </c>
      <c r="N24" s="42">
        <f t="shared" si="14"/>
        <v>-4000</v>
      </c>
    </row>
    <row r="25">
      <c r="A25" s="3" t="s">
        <v>41</v>
      </c>
      <c r="B25" s="49">
        <v>-100000.0</v>
      </c>
      <c r="C25" s="42">
        <f t="shared" ref="C25:N25" si="15">$B$25</f>
        <v>-100000</v>
      </c>
      <c r="D25" s="42">
        <f t="shared" si="15"/>
        <v>-100000</v>
      </c>
      <c r="E25" s="42">
        <f t="shared" si="15"/>
        <v>-100000</v>
      </c>
      <c r="F25" s="42">
        <f t="shared" si="15"/>
        <v>-100000</v>
      </c>
      <c r="G25" s="42">
        <f t="shared" si="15"/>
        <v>-100000</v>
      </c>
      <c r="H25" s="42">
        <f t="shared" si="15"/>
        <v>-100000</v>
      </c>
      <c r="I25" s="42">
        <f t="shared" si="15"/>
        <v>-100000</v>
      </c>
      <c r="J25" s="42">
        <f t="shared" si="15"/>
        <v>-100000</v>
      </c>
      <c r="K25" s="42">
        <f t="shared" si="15"/>
        <v>-100000</v>
      </c>
      <c r="L25" s="42">
        <f t="shared" si="15"/>
        <v>-100000</v>
      </c>
      <c r="M25" s="42">
        <f t="shared" si="15"/>
        <v>-100000</v>
      </c>
      <c r="N25" s="42">
        <f t="shared" si="15"/>
        <v>-100000</v>
      </c>
    </row>
    <row r="26">
      <c r="A26" s="3" t="s">
        <v>43</v>
      </c>
      <c r="B26" s="49">
        <v>-10000.0</v>
      </c>
      <c r="C26" s="42">
        <f t="shared" ref="C26:N26" si="16">$B$26</f>
        <v>-10000</v>
      </c>
      <c r="D26" s="42">
        <f t="shared" si="16"/>
        <v>-10000</v>
      </c>
      <c r="E26" s="42">
        <f t="shared" si="16"/>
        <v>-10000</v>
      </c>
      <c r="F26" s="42">
        <f t="shared" si="16"/>
        <v>-10000</v>
      </c>
      <c r="G26" s="42">
        <f t="shared" si="16"/>
        <v>-10000</v>
      </c>
      <c r="H26" s="42">
        <f t="shared" si="16"/>
        <v>-10000</v>
      </c>
      <c r="I26" s="42">
        <f t="shared" si="16"/>
        <v>-10000</v>
      </c>
      <c r="J26" s="42">
        <f t="shared" si="16"/>
        <v>-10000</v>
      </c>
      <c r="K26" s="42">
        <f t="shared" si="16"/>
        <v>-10000</v>
      </c>
      <c r="L26" s="42">
        <f t="shared" si="16"/>
        <v>-10000</v>
      </c>
      <c r="M26" s="42">
        <f t="shared" si="16"/>
        <v>-10000</v>
      </c>
      <c r="N26" s="42">
        <f t="shared" si="16"/>
        <v>-10000</v>
      </c>
    </row>
    <row r="27">
      <c r="A27" s="3" t="s">
        <v>62</v>
      </c>
      <c r="B27" s="49">
        <v>-15000.0</v>
      </c>
      <c r="C27" s="42">
        <f t="shared" ref="C27:N27" si="17">$B$27</f>
        <v>-15000</v>
      </c>
      <c r="D27" s="42">
        <f t="shared" si="17"/>
        <v>-15000</v>
      </c>
      <c r="E27" s="42">
        <f t="shared" si="17"/>
        <v>-15000</v>
      </c>
      <c r="F27" s="42">
        <f t="shared" si="17"/>
        <v>-15000</v>
      </c>
      <c r="G27" s="42">
        <f t="shared" si="17"/>
        <v>-15000</v>
      </c>
      <c r="H27" s="42">
        <f t="shared" si="17"/>
        <v>-15000</v>
      </c>
      <c r="I27" s="42">
        <f t="shared" si="17"/>
        <v>-15000</v>
      </c>
      <c r="J27" s="42">
        <f t="shared" si="17"/>
        <v>-15000</v>
      </c>
      <c r="K27" s="42">
        <f t="shared" si="17"/>
        <v>-15000</v>
      </c>
      <c r="L27" s="42">
        <f t="shared" si="17"/>
        <v>-15000</v>
      </c>
      <c r="M27" s="42">
        <f t="shared" si="17"/>
        <v>-15000</v>
      </c>
      <c r="N27" s="42">
        <f t="shared" si="17"/>
        <v>-15000</v>
      </c>
    </row>
    <row r="28">
      <c r="A28" s="3" t="s">
        <v>67</v>
      </c>
      <c r="B28" s="49">
        <v>-3000.0</v>
      </c>
      <c r="C28" s="42">
        <f t="shared" ref="C28:N28" si="18">$B$28</f>
        <v>-3000</v>
      </c>
      <c r="D28" s="42">
        <f t="shared" si="18"/>
        <v>-3000</v>
      </c>
      <c r="E28" s="42">
        <f t="shared" si="18"/>
        <v>-3000</v>
      </c>
      <c r="F28" s="42">
        <f t="shared" si="18"/>
        <v>-3000</v>
      </c>
      <c r="G28" s="42">
        <f t="shared" si="18"/>
        <v>-3000</v>
      </c>
      <c r="H28" s="42">
        <f t="shared" si="18"/>
        <v>-3000</v>
      </c>
      <c r="I28" s="42">
        <f t="shared" si="18"/>
        <v>-3000</v>
      </c>
      <c r="J28" s="42">
        <f t="shared" si="18"/>
        <v>-3000</v>
      </c>
      <c r="K28" s="42">
        <f t="shared" si="18"/>
        <v>-3000</v>
      </c>
      <c r="L28" s="42">
        <f t="shared" si="18"/>
        <v>-3000</v>
      </c>
      <c r="M28" s="42">
        <f t="shared" si="18"/>
        <v>-3000</v>
      </c>
      <c r="N28" s="42">
        <f t="shared" si="18"/>
        <v>-3000</v>
      </c>
    </row>
    <row r="29">
      <c r="A29" s="3" t="s">
        <v>68</v>
      </c>
      <c r="B29" s="49">
        <v>-3000.0</v>
      </c>
      <c r="C29" s="42">
        <f t="shared" ref="C29:N29" si="19">$B$29</f>
        <v>-3000</v>
      </c>
      <c r="D29" s="42">
        <f t="shared" si="19"/>
        <v>-3000</v>
      </c>
      <c r="E29" s="42">
        <f t="shared" si="19"/>
        <v>-3000</v>
      </c>
      <c r="F29" s="42">
        <f t="shared" si="19"/>
        <v>-3000</v>
      </c>
      <c r="G29" s="42">
        <f t="shared" si="19"/>
        <v>-3000</v>
      </c>
      <c r="H29" s="42">
        <f t="shared" si="19"/>
        <v>-3000</v>
      </c>
      <c r="I29" s="42">
        <f t="shared" si="19"/>
        <v>-3000</v>
      </c>
      <c r="J29" s="42">
        <f t="shared" si="19"/>
        <v>-3000</v>
      </c>
      <c r="K29" s="42">
        <f t="shared" si="19"/>
        <v>-3000</v>
      </c>
      <c r="L29" s="42">
        <f t="shared" si="19"/>
        <v>-3000</v>
      </c>
      <c r="M29" s="42">
        <f t="shared" si="19"/>
        <v>-3000</v>
      </c>
      <c r="N29" s="42">
        <f t="shared" si="19"/>
        <v>-3000</v>
      </c>
    </row>
    <row r="30">
      <c r="A30" s="20"/>
      <c r="B30" s="35"/>
      <c r="C30" s="35" t="str">
        <f t="shared" ref="C30:N30" si="20">$B$30</f>
        <v/>
      </c>
      <c r="D30" s="35" t="str">
        <f t="shared" si="20"/>
        <v/>
      </c>
      <c r="E30" s="35" t="str">
        <f t="shared" si="20"/>
        <v/>
      </c>
      <c r="F30" s="35" t="str">
        <f t="shared" si="20"/>
        <v/>
      </c>
      <c r="G30" s="35" t="str">
        <f t="shared" si="20"/>
        <v/>
      </c>
      <c r="H30" s="35" t="str">
        <f t="shared" si="20"/>
        <v/>
      </c>
      <c r="I30" s="35" t="str">
        <f t="shared" si="20"/>
        <v/>
      </c>
      <c r="J30" s="35" t="str">
        <f t="shared" si="20"/>
        <v/>
      </c>
      <c r="K30" s="35" t="str">
        <f t="shared" si="20"/>
        <v/>
      </c>
      <c r="L30" s="35" t="str">
        <f t="shared" si="20"/>
        <v/>
      </c>
      <c r="M30" s="35" t="str">
        <f t="shared" si="20"/>
        <v/>
      </c>
      <c r="N30" s="35" t="str">
        <f t="shared" si="20"/>
        <v/>
      </c>
    </row>
    <row r="31">
      <c r="A31" s="20"/>
      <c r="C31" s="43"/>
    </row>
    <row r="32" ht="25.5" customHeight="1">
      <c r="A32" s="44" t="s">
        <v>70</v>
      </c>
      <c r="C32" s="45">
        <f t="shared" ref="C32:N32" si="21">C16+C19</f>
        <v>155560.9</v>
      </c>
      <c r="D32" s="45">
        <f t="shared" si="21"/>
        <v>184229.554</v>
      </c>
      <c r="E32" s="45">
        <f t="shared" si="21"/>
        <v>214618.3272</v>
      </c>
      <c r="F32" s="45">
        <f t="shared" si="21"/>
        <v>246830.4269</v>
      </c>
      <c r="G32" s="45">
        <f t="shared" si="21"/>
        <v>280975.2525</v>
      </c>
      <c r="H32" s="45">
        <f t="shared" si="21"/>
        <v>317168.7676</v>
      </c>
      <c r="I32" s="45">
        <f t="shared" si="21"/>
        <v>355533.8937</v>
      </c>
      <c r="J32" s="45">
        <f t="shared" si="21"/>
        <v>396200.9273</v>
      </c>
      <c r="K32" s="45">
        <f t="shared" si="21"/>
        <v>439307.983</v>
      </c>
      <c r="L32" s="45">
        <f t="shared" si="21"/>
        <v>485001.4619</v>
      </c>
      <c r="M32" s="45">
        <f t="shared" si="21"/>
        <v>533436.5496</v>
      </c>
      <c r="N32" s="45">
        <f t="shared" si="21"/>
        <v>584777.7426</v>
      </c>
    </row>
    <row r="33">
      <c r="A33" s="25" t="s">
        <v>71</v>
      </c>
      <c r="C33" s="53">
        <f t="shared" ref="C33:N33" si="22">C32/C2</f>
        <v>0.04658906858</v>
      </c>
      <c r="D33" s="53">
        <f t="shared" si="22"/>
        <v>0.05205195149</v>
      </c>
      <c r="E33" s="53">
        <f t="shared" si="22"/>
        <v>0.05720561462</v>
      </c>
      <c r="F33" s="53">
        <f t="shared" si="22"/>
        <v>0.06206756096</v>
      </c>
      <c r="G33" s="53">
        <f t="shared" si="22"/>
        <v>0.06665430279</v>
      </c>
      <c r="H33" s="53">
        <f t="shared" si="22"/>
        <v>0.07098141773</v>
      </c>
      <c r="I33" s="53">
        <f t="shared" si="22"/>
        <v>0.07506360163</v>
      </c>
      <c r="J33" s="53">
        <f t="shared" si="22"/>
        <v>0.07891471852</v>
      </c>
      <c r="K33" s="53">
        <f t="shared" si="22"/>
        <v>0.08254784766</v>
      </c>
      <c r="L33" s="53">
        <f t="shared" si="22"/>
        <v>0.08597532798</v>
      </c>
      <c r="M33" s="53">
        <f t="shared" si="22"/>
        <v>0.08920879998</v>
      </c>
      <c r="N33" s="53">
        <f t="shared" si="22"/>
        <v>0.09225924527</v>
      </c>
    </row>
    <row r="34">
      <c r="A34" s="20"/>
      <c r="C34" s="43"/>
    </row>
    <row r="35" ht="24.75" customHeight="1">
      <c r="A35" s="5" t="s">
        <v>51</v>
      </c>
      <c r="C35" s="47">
        <f t="shared" ref="C35:N35" si="23">sum(C36:C43)</f>
        <v>-118980</v>
      </c>
      <c r="D35" s="47">
        <f t="shared" si="23"/>
        <v>-122032.8</v>
      </c>
      <c r="E35" s="47">
        <f t="shared" si="23"/>
        <v>-125268.768</v>
      </c>
      <c r="F35" s="47">
        <f t="shared" si="23"/>
        <v>-128698.8941</v>
      </c>
      <c r="G35" s="47">
        <f t="shared" si="23"/>
        <v>-132334.8277</v>
      </c>
      <c r="H35" s="47">
        <f t="shared" si="23"/>
        <v>-136188.9174</v>
      </c>
      <c r="I35" s="47">
        <f t="shared" si="23"/>
        <v>-140274.2524</v>
      </c>
      <c r="J35" s="47">
        <f t="shared" si="23"/>
        <v>-144604.7076</v>
      </c>
      <c r="K35" s="47">
        <f t="shared" si="23"/>
        <v>-149194.99</v>
      </c>
      <c r="L35" s="47">
        <f t="shared" si="23"/>
        <v>-154060.6894</v>
      </c>
      <c r="M35" s="47">
        <f t="shared" si="23"/>
        <v>-159218.3308</v>
      </c>
      <c r="N35" s="47">
        <f t="shared" si="23"/>
        <v>-164685.4306</v>
      </c>
    </row>
    <row r="36">
      <c r="A36" s="41" t="s">
        <v>73</v>
      </c>
      <c r="B36" s="49">
        <v>-3100.0</v>
      </c>
      <c r="C36" s="42">
        <f t="shared" ref="C36:N36" si="24">$B$36</f>
        <v>-3100</v>
      </c>
      <c r="D36" s="42">
        <f t="shared" si="24"/>
        <v>-3100</v>
      </c>
      <c r="E36" s="42">
        <f t="shared" si="24"/>
        <v>-3100</v>
      </c>
      <c r="F36" s="42">
        <f t="shared" si="24"/>
        <v>-3100</v>
      </c>
      <c r="G36" s="42">
        <f t="shared" si="24"/>
        <v>-3100</v>
      </c>
      <c r="H36" s="42">
        <f t="shared" si="24"/>
        <v>-3100</v>
      </c>
      <c r="I36" s="42">
        <f t="shared" si="24"/>
        <v>-3100</v>
      </c>
      <c r="J36" s="42">
        <f t="shared" si="24"/>
        <v>-3100</v>
      </c>
      <c r="K36" s="42">
        <f t="shared" si="24"/>
        <v>-3100</v>
      </c>
      <c r="L36" s="42">
        <f t="shared" si="24"/>
        <v>-3100</v>
      </c>
      <c r="M36" s="42">
        <f t="shared" si="24"/>
        <v>-3100</v>
      </c>
      <c r="N36" s="42">
        <f t="shared" si="24"/>
        <v>-3100</v>
      </c>
    </row>
    <row r="37">
      <c r="A37" s="41" t="s">
        <v>74</v>
      </c>
      <c r="B37" s="49">
        <v>-50000.0</v>
      </c>
      <c r="C37" s="42">
        <f t="shared" ref="C37:N37" si="25">$B$37</f>
        <v>-50000</v>
      </c>
      <c r="D37" s="42">
        <f t="shared" si="25"/>
        <v>-50000</v>
      </c>
      <c r="E37" s="42">
        <f t="shared" si="25"/>
        <v>-50000</v>
      </c>
      <c r="F37" s="42">
        <f t="shared" si="25"/>
        <v>-50000</v>
      </c>
      <c r="G37" s="42">
        <f t="shared" si="25"/>
        <v>-50000</v>
      </c>
      <c r="H37" s="42">
        <f t="shared" si="25"/>
        <v>-50000</v>
      </c>
      <c r="I37" s="42">
        <f t="shared" si="25"/>
        <v>-50000</v>
      </c>
      <c r="J37" s="42">
        <f t="shared" si="25"/>
        <v>-50000</v>
      </c>
      <c r="K37" s="42">
        <f t="shared" si="25"/>
        <v>-50000</v>
      </c>
      <c r="L37" s="42">
        <f t="shared" si="25"/>
        <v>-50000</v>
      </c>
      <c r="M37" s="42">
        <f t="shared" si="25"/>
        <v>-50000</v>
      </c>
      <c r="N37" s="42">
        <f t="shared" si="25"/>
        <v>-50000</v>
      </c>
    </row>
    <row r="38">
      <c r="A38" s="41" t="s">
        <v>76</v>
      </c>
      <c r="B38" s="49">
        <v>-5000.0</v>
      </c>
      <c r="C38" s="42">
        <f t="shared" ref="C38:N38" si="26">$B$38</f>
        <v>-5000</v>
      </c>
      <c r="D38" s="42">
        <f t="shared" si="26"/>
        <v>-5000</v>
      </c>
      <c r="E38" s="42">
        <f t="shared" si="26"/>
        <v>-5000</v>
      </c>
      <c r="F38" s="42">
        <f t="shared" si="26"/>
        <v>-5000</v>
      </c>
      <c r="G38" s="42">
        <f t="shared" si="26"/>
        <v>-5000</v>
      </c>
      <c r="H38" s="42">
        <f t="shared" si="26"/>
        <v>-5000</v>
      </c>
      <c r="I38" s="42">
        <f t="shared" si="26"/>
        <v>-5000</v>
      </c>
      <c r="J38" s="42">
        <f t="shared" si="26"/>
        <v>-5000</v>
      </c>
      <c r="K38" s="42">
        <f t="shared" si="26"/>
        <v>-5000</v>
      </c>
      <c r="L38" s="42">
        <f t="shared" si="26"/>
        <v>-5000</v>
      </c>
      <c r="M38" s="42">
        <f t="shared" si="26"/>
        <v>-5000</v>
      </c>
      <c r="N38" s="42">
        <f t="shared" si="26"/>
        <v>-5000</v>
      </c>
    </row>
    <row r="39">
      <c r="A39" s="41" t="s">
        <v>77</v>
      </c>
      <c r="B39" s="49">
        <v>-7000.0</v>
      </c>
      <c r="C39" s="42">
        <f t="shared" ref="C39:N39" si="27">$B$39</f>
        <v>-7000</v>
      </c>
      <c r="D39" s="42">
        <f t="shared" si="27"/>
        <v>-7000</v>
      </c>
      <c r="E39" s="42">
        <f t="shared" si="27"/>
        <v>-7000</v>
      </c>
      <c r="F39" s="42">
        <f t="shared" si="27"/>
        <v>-7000</v>
      </c>
      <c r="G39" s="42">
        <f t="shared" si="27"/>
        <v>-7000</v>
      </c>
      <c r="H39" s="42">
        <f t="shared" si="27"/>
        <v>-7000</v>
      </c>
      <c r="I39" s="42">
        <f t="shared" si="27"/>
        <v>-7000</v>
      </c>
      <c r="J39" s="42">
        <f t="shared" si="27"/>
        <v>-7000</v>
      </c>
      <c r="K39" s="42">
        <f t="shared" si="27"/>
        <v>-7000</v>
      </c>
      <c r="L39" s="42">
        <f t="shared" si="27"/>
        <v>-7000</v>
      </c>
      <c r="M39" s="42">
        <f t="shared" si="27"/>
        <v>-7000</v>
      </c>
      <c r="N39" s="42">
        <f t="shared" si="27"/>
        <v>-7000</v>
      </c>
    </row>
    <row r="40">
      <c r="A40" s="41" t="s">
        <v>78</v>
      </c>
      <c r="B40" s="49">
        <v>-2000.0</v>
      </c>
      <c r="C40" s="42">
        <f t="shared" ref="C40:N40" si="28">$B$40</f>
        <v>-2000</v>
      </c>
      <c r="D40" s="42">
        <f t="shared" si="28"/>
        <v>-2000</v>
      </c>
      <c r="E40" s="42">
        <f t="shared" si="28"/>
        <v>-2000</v>
      </c>
      <c r="F40" s="42">
        <f t="shared" si="28"/>
        <v>-2000</v>
      </c>
      <c r="G40" s="42">
        <f t="shared" si="28"/>
        <v>-2000</v>
      </c>
      <c r="H40" s="42">
        <f t="shared" si="28"/>
        <v>-2000</v>
      </c>
      <c r="I40" s="42">
        <f t="shared" si="28"/>
        <v>-2000</v>
      </c>
      <c r="J40" s="42">
        <f t="shared" si="28"/>
        <v>-2000</v>
      </c>
      <c r="K40" s="42">
        <f t="shared" si="28"/>
        <v>-2000</v>
      </c>
      <c r="L40" s="42">
        <f t="shared" si="28"/>
        <v>-2000</v>
      </c>
      <c r="M40" s="42">
        <f t="shared" si="28"/>
        <v>-2000</v>
      </c>
      <c r="N40" s="42">
        <f t="shared" si="28"/>
        <v>-2000</v>
      </c>
    </row>
    <row r="41">
      <c r="A41" s="41" t="s">
        <v>79</v>
      </c>
      <c r="C41" s="42">
        <f t="shared" ref="C41:N41" si="29">C14</f>
        <v>-50880</v>
      </c>
      <c r="D41" s="42">
        <f t="shared" si="29"/>
        <v>-53932.8</v>
      </c>
      <c r="E41" s="42">
        <f t="shared" si="29"/>
        <v>-57168.768</v>
      </c>
      <c r="F41" s="42">
        <f t="shared" si="29"/>
        <v>-60598.89408</v>
      </c>
      <c r="G41" s="42">
        <f t="shared" si="29"/>
        <v>-64234.82772</v>
      </c>
      <c r="H41" s="42">
        <f t="shared" si="29"/>
        <v>-68088.91739</v>
      </c>
      <c r="I41" s="42">
        <f t="shared" si="29"/>
        <v>-72174.25243</v>
      </c>
      <c r="J41" s="42">
        <f t="shared" si="29"/>
        <v>-76504.70758</v>
      </c>
      <c r="K41" s="42">
        <f t="shared" si="29"/>
        <v>-81094.99003</v>
      </c>
      <c r="L41" s="42">
        <f t="shared" si="29"/>
        <v>-85960.68943</v>
      </c>
      <c r="M41" s="42">
        <f t="shared" si="29"/>
        <v>-91118.3308</v>
      </c>
      <c r="N41" s="42">
        <f t="shared" si="29"/>
        <v>-96585.43065</v>
      </c>
    </row>
    <row r="42">
      <c r="A42" s="41" t="s">
        <v>80</v>
      </c>
      <c r="B42" s="49">
        <v>-1000.0</v>
      </c>
      <c r="C42" s="42">
        <f t="shared" ref="C42:N42" si="30">$B$42</f>
        <v>-1000</v>
      </c>
      <c r="D42" s="42">
        <f t="shared" si="30"/>
        <v>-1000</v>
      </c>
      <c r="E42" s="42">
        <f t="shared" si="30"/>
        <v>-1000</v>
      </c>
      <c r="F42" s="42">
        <f t="shared" si="30"/>
        <v>-1000</v>
      </c>
      <c r="G42" s="42">
        <f t="shared" si="30"/>
        <v>-1000</v>
      </c>
      <c r="H42" s="42">
        <f t="shared" si="30"/>
        <v>-1000</v>
      </c>
      <c r="I42" s="42">
        <f t="shared" si="30"/>
        <v>-1000</v>
      </c>
      <c r="J42" s="42">
        <f t="shared" si="30"/>
        <v>-1000</v>
      </c>
      <c r="K42" s="42">
        <f t="shared" si="30"/>
        <v>-1000</v>
      </c>
      <c r="L42" s="42">
        <f t="shared" si="30"/>
        <v>-1000</v>
      </c>
      <c r="M42" s="42">
        <f t="shared" si="30"/>
        <v>-1000</v>
      </c>
      <c r="N42" s="42">
        <f t="shared" si="30"/>
        <v>-1000</v>
      </c>
    </row>
    <row r="43">
      <c r="A43" s="20"/>
      <c r="B43" s="35"/>
      <c r="C43" s="35" t="str">
        <f t="shared" ref="C43:N43" si="31">$B$43</f>
        <v/>
      </c>
      <c r="D43" s="35" t="str">
        <f t="shared" si="31"/>
        <v/>
      </c>
      <c r="E43" s="35" t="str">
        <f t="shared" si="31"/>
        <v/>
      </c>
      <c r="F43" s="35" t="str">
        <f t="shared" si="31"/>
        <v/>
      </c>
      <c r="G43" s="35" t="str">
        <f t="shared" si="31"/>
        <v/>
      </c>
      <c r="H43" s="35" t="str">
        <f t="shared" si="31"/>
        <v/>
      </c>
      <c r="I43" s="35" t="str">
        <f t="shared" si="31"/>
        <v/>
      </c>
      <c r="J43" s="35" t="str">
        <f t="shared" si="31"/>
        <v/>
      </c>
      <c r="K43" s="35" t="str">
        <f t="shared" si="31"/>
        <v/>
      </c>
      <c r="L43" s="35" t="str">
        <f t="shared" si="31"/>
        <v/>
      </c>
      <c r="M43" s="35" t="str">
        <f t="shared" si="31"/>
        <v/>
      </c>
      <c r="N43" s="35" t="str">
        <f t="shared" si="31"/>
        <v/>
      </c>
    </row>
    <row r="44">
      <c r="A44" s="20"/>
      <c r="C44" s="43"/>
    </row>
    <row r="45" ht="25.5" customHeight="1">
      <c r="A45" s="44" t="s">
        <v>82</v>
      </c>
      <c r="C45" s="45">
        <f t="shared" ref="C45:N45" si="32">C32+C35</f>
        <v>36580.9</v>
      </c>
      <c r="D45" s="45">
        <f t="shared" si="32"/>
        <v>62196.754</v>
      </c>
      <c r="E45" s="45">
        <f t="shared" si="32"/>
        <v>89349.55924</v>
      </c>
      <c r="F45" s="45">
        <f t="shared" si="32"/>
        <v>118131.5328</v>
      </c>
      <c r="G45" s="45">
        <f t="shared" si="32"/>
        <v>148640.4248</v>
      </c>
      <c r="H45" s="45">
        <f t="shared" si="32"/>
        <v>180979.8502</v>
      </c>
      <c r="I45" s="45">
        <f t="shared" si="32"/>
        <v>215259.6413</v>
      </c>
      <c r="J45" s="45">
        <f t="shared" si="32"/>
        <v>251596.2197</v>
      </c>
      <c r="K45" s="45">
        <f t="shared" si="32"/>
        <v>290112.9929</v>
      </c>
      <c r="L45" s="45">
        <f t="shared" si="32"/>
        <v>330940.7725</v>
      </c>
      <c r="M45" s="45">
        <f t="shared" si="32"/>
        <v>374218.2188</v>
      </c>
      <c r="N45" s="45">
        <f t="shared" si="32"/>
        <v>420092.312</v>
      </c>
    </row>
    <row r="46">
      <c r="A46" s="25" t="s">
        <v>83</v>
      </c>
      <c r="C46" s="53">
        <f t="shared" ref="C46:N46" si="33">C45/C2</f>
        <v>0.0109556454</v>
      </c>
      <c r="D46" s="53">
        <f t="shared" si="33"/>
        <v>0.01757298084</v>
      </c>
      <c r="E46" s="53">
        <f t="shared" si="33"/>
        <v>0.02381575012</v>
      </c>
      <c r="F46" s="53">
        <f t="shared" si="33"/>
        <v>0.0297051551</v>
      </c>
      <c r="G46" s="53">
        <f t="shared" si="33"/>
        <v>0.03526119753</v>
      </c>
      <c r="H46" s="53">
        <f t="shared" si="33"/>
        <v>0.040502747</v>
      </c>
      <c r="I46" s="53">
        <f t="shared" si="33"/>
        <v>0.04544760498</v>
      </c>
      <c r="J46" s="53">
        <f t="shared" si="33"/>
        <v>0.05011256535</v>
      </c>
      <c r="K46" s="53">
        <f t="shared" si="33"/>
        <v>0.05451347135</v>
      </c>
      <c r="L46" s="53">
        <f t="shared" si="33"/>
        <v>0.05866526947</v>
      </c>
      <c r="M46" s="53">
        <f t="shared" si="33"/>
        <v>0.06258206015</v>
      </c>
      <c r="N46" s="53">
        <f t="shared" si="33"/>
        <v>0.06627714569</v>
      </c>
    </row>
    <row r="47">
      <c r="A47" s="3" t="s">
        <v>57</v>
      </c>
      <c r="B47" s="56">
        <v>-5500.0</v>
      </c>
      <c r="C47" s="42">
        <f t="shared" ref="C47:N47" si="34">$B$47</f>
        <v>-5500</v>
      </c>
      <c r="D47" s="42">
        <f t="shared" si="34"/>
        <v>-5500</v>
      </c>
      <c r="E47" s="42">
        <f t="shared" si="34"/>
        <v>-5500</v>
      </c>
      <c r="F47" s="42">
        <f t="shared" si="34"/>
        <v>-5500</v>
      </c>
      <c r="G47" s="42">
        <f t="shared" si="34"/>
        <v>-5500</v>
      </c>
      <c r="H47" s="42">
        <f t="shared" si="34"/>
        <v>-5500</v>
      </c>
      <c r="I47" s="42">
        <f t="shared" si="34"/>
        <v>-5500</v>
      </c>
      <c r="J47" s="42">
        <f t="shared" si="34"/>
        <v>-5500</v>
      </c>
      <c r="K47" s="42">
        <f t="shared" si="34"/>
        <v>-5500</v>
      </c>
      <c r="L47" s="42">
        <f t="shared" si="34"/>
        <v>-5500</v>
      </c>
      <c r="M47" s="42">
        <f t="shared" si="34"/>
        <v>-5500</v>
      </c>
      <c r="N47" s="42">
        <f t="shared" si="34"/>
        <v>-5500</v>
      </c>
    </row>
    <row r="48">
      <c r="A48" s="3" t="s">
        <v>84</v>
      </c>
      <c r="B48" s="56">
        <v>0.0</v>
      </c>
      <c r="C48" s="42">
        <f t="shared" ref="C48:N48" si="35">$B$48</f>
        <v>0</v>
      </c>
      <c r="D48" s="42">
        <f t="shared" si="35"/>
        <v>0</v>
      </c>
      <c r="E48" s="42">
        <f t="shared" si="35"/>
        <v>0</v>
      </c>
      <c r="F48" s="42">
        <f t="shared" si="35"/>
        <v>0</v>
      </c>
      <c r="G48" s="42">
        <f t="shared" si="35"/>
        <v>0</v>
      </c>
      <c r="H48" s="42">
        <f t="shared" si="35"/>
        <v>0</v>
      </c>
      <c r="I48" s="42">
        <f t="shared" si="35"/>
        <v>0</v>
      </c>
      <c r="J48" s="42">
        <f t="shared" si="35"/>
        <v>0</v>
      </c>
      <c r="K48" s="42">
        <f t="shared" si="35"/>
        <v>0</v>
      </c>
      <c r="L48" s="42">
        <f t="shared" si="35"/>
        <v>0</v>
      </c>
      <c r="M48" s="42">
        <f t="shared" si="35"/>
        <v>0</v>
      </c>
      <c r="N48" s="42">
        <f t="shared" si="35"/>
        <v>0</v>
      </c>
    </row>
    <row r="49">
      <c r="A49" s="3" t="s">
        <v>85</v>
      </c>
      <c r="B49" s="56">
        <v>-6500.0</v>
      </c>
      <c r="C49" s="42">
        <f t="shared" ref="C49:N49" si="36">$B$49</f>
        <v>-6500</v>
      </c>
      <c r="D49" s="42">
        <f t="shared" si="36"/>
        <v>-6500</v>
      </c>
      <c r="E49" s="42">
        <f t="shared" si="36"/>
        <v>-6500</v>
      </c>
      <c r="F49" s="42">
        <f t="shared" si="36"/>
        <v>-6500</v>
      </c>
      <c r="G49" s="42">
        <f t="shared" si="36"/>
        <v>-6500</v>
      </c>
      <c r="H49" s="42">
        <f t="shared" si="36"/>
        <v>-6500</v>
      </c>
      <c r="I49" s="42">
        <f t="shared" si="36"/>
        <v>-6500</v>
      </c>
      <c r="J49" s="42">
        <f t="shared" si="36"/>
        <v>-6500</v>
      </c>
      <c r="K49" s="42">
        <f t="shared" si="36"/>
        <v>-6500</v>
      </c>
      <c r="L49" s="42">
        <f t="shared" si="36"/>
        <v>-6500</v>
      </c>
      <c r="M49" s="42">
        <f t="shared" si="36"/>
        <v>-6500</v>
      </c>
      <c r="N49" s="42">
        <f t="shared" si="36"/>
        <v>-6500</v>
      </c>
    </row>
    <row r="50">
      <c r="A50" s="20"/>
      <c r="C50" s="43"/>
    </row>
    <row r="51" ht="24.75" customHeight="1">
      <c r="A51" s="5" t="s">
        <v>60</v>
      </c>
      <c r="C51" s="47">
        <f t="shared" ref="C51:N51" si="37">C45+C47+C48+C49</f>
        <v>24580.9</v>
      </c>
      <c r="D51" s="47">
        <f t="shared" si="37"/>
        <v>50196.754</v>
      </c>
      <c r="E51" s="47">
        <f t="shared" si="37"/>
        <v>77349.55924</v>
      </c>
      <c r="F51" s="47">
        <f t="shared" si="37"/>
        <v>106131.5328</v>
      </c>
      <c r="G51" s="47">
        <f t="shared" si="37"/>
        <v>136640.4248</v>
      </c>
      <c r="H51" s="47">
        <f t="shared" si="37"/>
        <v>168979.8502</v>
      </c>
      <c r="I51" s="47">
        <f t="shared" si="37"/>
        <v>203259.6413</v>
      </c>
      <c r="J51" s="47">
        <f t="shared" si="37"/>
        <v>239596.2197</v>
      </c>
      <c r="K51" s="47">
        <f t="shared" si="37"/>
        <v>278112.9929</v>
      </c>
      <c r="L51" s="47">
        <f t="shared" si="37"/>
        <v>318940.7725</v>
      </c>
      <c r="M51" s="47">
        <f t="shared" si="37"/>
        <v>362218.2188</v>
      </c>
      <c r="N51" s="47">
        <f t="shared" si="37"/>
        <v>408092.312</v>
      </c>
    </row>
    <row r="52">
      <c r="A52" s="25" t="s">
        <v>86</v>
      </c>
      <c r="C52" s="53">
        <f t="shared" ref="C52:N52" si="38">C51/C2</f>
        <v>0.007361755016</v>
      </c>
      <c r="D52" s="53">
        <f t="shared" si="38"/>
        <v>0.01418251821</v>
      </c>
      <c r="E52" s="53">
        <f t="shared" si="38"/>
        <v>0.02061720047</v>
      </c>
      <c r="F52" s="53">
        <f t="shared" si="38"/>
        <v>0.02668765543</v>
      </c>
      <c r="G52" s="53">
        <f t="shared" si="38"/>
        <v>0.03241449973</v>
      </c>
      <c r="H52" s="53">
        <f t="shared" si="38"/>
        <v>0.03781718303</v>
      </c>
      <c r="I52" s="53">
        <f t="shared" si="38"/>
        <v>0.04291405407</v>
      </c>
      <c r="J52" s="53">
        <f t="shared" si="38"/>
        <v>0.04772242298</v>
      </c>
      <c r="K52" s="53">
        <f t="shared" si="38"/>
        <v>0.05225862006</v>
      </c>
      <c r="L52" s="53">
        <f t="shared" si="38"/>
        <v>0.05653805127</v>
      </c>
      <c r="M52" s="53">
        <f t="shared" si="38"/>
        <v>0.06057525053</v>
      </c>
      <c r="N52" s="53">
        <f t="shared" si="38"/>
        <v>0.06438392907</v>
      </c>
    </row>
    <row r="53">
      <c r="A53" s="3" t="s">
        <v>64</v>
      </c>
      <c r="C53" s="42">
        <f t="shared" ref="C53:N53" si="39">B53+C51</f>
        <v>24580.9</v>
      </c>
      <c r="D53" s="42">
        <f t="shared" si="39"/>
        <v>74777.654</v>
      </c>
      <c r="E53" s="42">
        <f t="shared" si="39"/>
        <v>152127.2132</v>
      </c>
      <c r="F53" s="42">
        <f t="shared" si="39"/>
        <v>258258.746</v>
      </c>
      <c r="G53" s="42">
        <f t="shared" si="39"/>
        <v>394899.1708</v>
      </c>
      <c r="H53" s="42">
        <f t="shared" si="39"/>
        <v>563879.021</v>
      </c>
      <c r="I53" s="42">
        <f t="shared" si="39"/>
        <v>767138.6623</v>
      </c>
      <c r="J53" s="42">
        <f t="shared" si="39"/>
        <v>1006734.882</v>
      </c>
      <c r="K53" s="42">
        <f t="shared" si="39"/>
        <v>1284847.875</v>
      </c>
      <c r="L53" s="42">
        <f t="shared" si="39"/>
        <v>1603788.647</v>
      </c>
      <c r="M53" s="42">
        <f t="shared" si="39"/>
        <v>1966006.866</v>
      </c>
      <c r="N53" s="42">
        <f t="shared" si="39"/>
        <v>2374099.178</v>
      </c>
    </row>
    <row r="54" ht="33.0" customHeight="1">
      <c r="A54" s="20"/>
      <c r="C54" s="43"/>
    </row>
    <row r="55" ht="29.25" customHeight="1">
      <c r="A55" s="5" t="s">
        <v>65</v>
      </c>
      <c r="C55" s="7">
        <f t="shared" ref="C55:N55" si="40">C61-C67</f>
        <v>-946050</v>
      </c>
      <c r="D55" s="7">
        <f t="shared" si="40"/>
        <v>-1002813</v>
      </c>
      <c r="E55" s="7">
        <f t="shared" si="40"/>
        <v>-1062981.78</v>
      </c>
      <c r="F55" s="7">
        <f t="shared" si="40"/>
        <v>-1126760.687</v>
      </c>
      <c r="G55" s="7">
        <f t="shared" si="40"/>
        <v>-1194366.328</v>
      </c>
      <c r="H55" s="7">
        <f t="shared" si="40"/>
        <v>-1266028.308</v>
      </c>
      <c r="I55" s="7">
        <f t="shared" si="40"/>
        <v>-1341990.006</v>
      </c>
      <c r="J55" s="7">
        <f t="shared" si="40"/>
        <v>-1422509.407</v>
      </c>
      <c r="K55" s="7">
        <f t="shared" si="40"/>
        <v>-1507859.971</v>
      </c>
      <c r="L55" s="7">
        <f t="shared" si="40"/>
        <v>-1598331.569</v>
      </c>
      <c r="M55" s="7">
        <f t="shared" si="40"/>
        <v>-1694231.463</v>
      </c>
      <c r="N55" s="7">
        <f t="shared" si="40"/>
        <v>-1795885.351</v>
      </c>
    </row>
    <row r="56">
      <c r="A56" s="3" t="s">
        <v>87</v>
      </c>
      <c r="C56" s="42">
        <f t="shared" ref="C56:N56" si="41">C62-C68</f>
        <v>-946050</v>
      </c>
      <c r="D56" s="42">
        <f t="shared" si="41"/>
        <v>-56763</v>
      </c>
      <c r="E56" s="42">
        <f t="shared" si="41"/>
        <v>-60168.78</v>
      </c>
      <c r="F56" s="42">
        <f t="shared" si="41"/>
        <v>-63778.9068</v>
      </c>
      <c r="G56" s="42">
        <f t="shared" si="41"/>
        <v>-67605.64121</v>
      </c>
      <c r="H56" s="42">
        <f t="shared" si="41"/>
        <v>-71661.97968</v>
      </c>
      <c r="I56" s="42">
        <f t="shared" si="41"/>
        <v>-75961.69846</v>
      </c>
      <c r="J56" s="42">
        <f t="shared" si="41"/>
        <v>-80519.40037</v>
      </c>
      <c r="K56" s="42">
        <f t="shared" si="41"/>
        <v>-85350.56439</v>
      </c>
      <c r="L56" s="42">
        <f t="shared" si="41"/>
        <v>-90471.59825</v>
      </c>
      <c r="M56" s="42">
        <f t="shared" si="41"/>
        <v>-95899.89415</v>
      </c>
      <c r="N56" s="42">
        <f t="shared" si="41"/>
        <v>-101653.8878</v>
      </c>
    </row>
    <row r="57">
      <c r="A57" s="20"/>
      <c r="C57" s="43"/>
    </row>
    <row r="58">
      <c r="A58" s="55" t="s">
        <v>88</v>
      </c>
      <c r="C58" s="58"/>
    </row>
    <row r="59">
      <c r="A59" s="3" t="s">
        <v>89</v>
      </c>
      <c r="B59" s="32">
        <v>0.0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>
      <c r="A60" s="3" t="s">
        <v>90</v>
      </c>
      <c r="C60" s="42">
        <f t="shared" ref="C60:N60" si="42">B61</f>
        <v>0</v>
      </c>
      <c r="D60" s="42">
        <f t="shared" si="42"/>
        <v>0</v>
      </c>
      <c r="E60" s="42">
        <f t="shared" si="42"/>
        <v>0</v>
      </c>
      <c r="F60" s="42">
        <f t="shared" si="42"/>
        <v>0</v>
      </c>
      <c r="G60" s="42">
        <f t="shared" si="42"/>
        <v>0</v>
      </c>
      <c r="H60" s="42">
        <f t="shared" si="42"/>
        <v>0</v>
      </c>
      <c r="I60" s="42">
        <f t="shared" si="42"/>
        <v>0</v>
      </c>
      <c r="J60" s="42">
        <f t="shared" si="42"/>
        <v>0</v>
      </c>
      <c r="K60" s="42">
        <f t="shared" si="42"/>
        <v>0</v>
      </c>
      <c r="L60" s="42">
        <f t="shared" si="42"/>
        <v>0</v>
      </c>
      <c r="M60" s="42">
        <f t="shared" si="42"/>
        <v>0</v>
      </c>
      <c r="N60" s="42">
        <f t="shared" si="42"/>
        <v>0</v>
      </c>
    </row>
    <row r="61">
      <c r="A61" s="3" t="s">
        <v>91</v>
      </c>
      <c r="B61" s="32">
        <v>0.0</v>
      </c>
      <c r="C61" s="42">
        <f t="shared" ref="C61:N61" si="43">-C11*$B$59/30</f>
        <v>0</v>
      </c>
      <c r="D61" s="42">
        <f t="shared" si="43"/>
        <v>0</v>
      </c>
      <c r="E61" s="42">
        <f t="shared" si="43"/>
        <v>0</v>
      </c>
      <c r="F61" s="42">
        <f t="shared" si="43"/>
        <v>0</v>
      </c>
      <c r="G61" s="42">
        <f t="shared" si="43"/>
        <v>0</v>
      </c>
      <c r="H61" s="42">
        <f t="shared" si="43"/>
        <v>0</v>
      </c>
      <c r="I61" s="42">
        <f t="shared" si="43"/>
        <v>0</v>
      </c>
      <c r="J61" s="42">
        <f t="shared" si="43"/>
        <v>0</v>
      </c>
      <c r="K61" s="42">
        <f t="shared" si="43"/>
        <v>0</v>
      </c>
      <c r="L61" s="42">
        <f t="shared" si="43"/>
        <v>0</v>
      </c>
      <c r="M61" s="42">
        <f t="shared" si="43"/>
        <v>0</v>
      </c>
      <c r="N61" s="42">
        <f t="shared" si="43"/>
        <v>0</v>
      </c>
    </row>
    <row r="62">
      <c r="A62" s="3" t="s">
        <v>92</v>
      </c>
      <c r="C62" s="42">
        <f t="shared" ref="C62:N62" si="44">C61-C60</f>
        <v>0</v>
      </c>
      <c r="D62" s="42">
        <f t="shared" si="44"/>
        <v>0</v>
      </c>
      <c r="E62" s="42">
        <f t="shared" si="44"/>
        <v>0</v>
      </c>
      <c r="F62" s="42">
        <f t="shared" si="44"/>
        <v>0</v>
      </c>
      <c r="G62" s="42">
        <f t="shared" si="44"/>
        <v>0</v>
      </c>
      <c r="H62" s="42">
        <f t="shared" si="44"/>
        <v>0</v>
      </c>
      <c r="I62" s="42">
        <f t="shared" si="44"/>
        <v>0</v>
      </c>
      <c r="J62" s="42">
        <f t="shared" si="44"/>
        <v>0</v>
      </c>
      <c r="K62" s="42">
        <f t="shared" si="44"/>
        <v>0</v>
      </c>
      <c r="L62" s="42">
        <f t="shared" si="44"/>
        <v>0</v>
      </c>
      <c r="M62" s="42">
        <f t="shared" si="44"/>
        <v>0</v>
      </c>
      <c r="N62" s="42">
        <f t="shared" si="44"/>
        <v>0</v>
      </c>
    </row>
    <row r="63">
      <c r="A63" s="20"/>
      <c r="C63" s="42"/>
    </row>
    <row r="64">
      <c r="A64" s="55" t="s">
        <v>93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</row>
    <row r="65">
      <c r="A65" s="3" t="s">
        <v>94</v>
      </c>
      <c r="B65" s="32">
        <v>10.0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>
      <c r="A66" s="3" t="s">
        <v>95</v>
      </c>
      <c r="C66" s="42">
        <f t="shared" ref="C66:N66" si="45">B67</f>
        <v>0</v>
      </c>
      <c r="D66" s="42">
        <f t="shared" si="45"/>
        <v>946050</v>
      </c>
      <c r="E66" s="42">
        <f t="shared" si="45"/>
        <v>1002813</v>
      </c>
      <c r="F66" s="42">
        <f t="shared" si="45"/>
        <v>1062981.78</v>
      </c>
      <c r="G66" s="42">
        <f t="shared" si="45"/>
        <v>1126760.687</v>
      </c>
      <c r="H66" s="42">
        <f t="shared" si="45"/>
        <v>1194366.328</v>
      </c>
      <c r="I66" s="42">
        <f t="shared" si="45"/>
        <v>1266028.308</v>
      </c>
      <c r="J66" s="42">
        <f t="shared" si="45"/>
        <v>1341990.006</v>
      </c>
      <c r="K66" s="42">
        <f t="shared" si="45"/>
        <v>1422509.407</v>
      </c>
      <c r="L66" s="42">
        <f t="shared" si="45"/>
        <v>1507859.971</v>
      </c>
      <c r="M66" s="42">
        <f t="shared" si="45"/>
        <v>1598331.569</v>
      </c>
      <c r="N66" s="42">
        <f t="shared" si="45"/>
        <v>1694231.463</v>
      </c>
    </row>
    <row r="67">
      <c r="A67" s="3" t="s">
        <v>96</v>
      </c>
      <c r="B67" s="32">
        <v>0.0</v>
      </c>
      <c r="C67" s="42">
        <f t="shared" ref="C67:N67" si="46">-C11*$B$65/30</f>
        <v>946050</v>
      </c>
      <c r="D67" s="42">
        <f t="shared" si="46"/>
        <v>1002813</v>
      </c>
      <c r="E67" s="42">
        <f t="shared" si="46"/>
        <v>1062981.78</v>
      </c>
      <c r="F67" s="42">
        <f t="shared" si="46"/>
        <v>1126760.687</v>
      </c>
      <c r="G67" s="42">
        <f t="shared" si="46"/>
        <v>1194366.328</v>
      </c>
      <c r="H67" s="42">
        <f t="shared" si="46"/>
        <v>1266028.308</v>
      </c>
      <c r="I67" s="42">
        <f t="shared" si="46"/>
        <v>1341990.006</v>
      </c>
      <c r="J67" s="42">
        <f t="shared" si="46"/>
        <v>1422509.407</v>
      </c>
      <c r="K67" s="42">
        <f t="shared" si="46"/>
        <v>1507859.971</v>
      </c>
      <c r="L67" s="42">
        <f t="shared" si="46"/>
        <v>1598331.569</v>
      </c>
      <c r="M67" s="42">
        <f t="shared" si="46"/>
        <v>1694231.463</v>
      </c>
      <c r="N67" s="42">
        <f t="shared" si="46"/>
        <v>1795885.351</v>
      </c>
    </row>
    <row r="68">
      <c r="A68" s="3" t="s">
        <v>97</v>
      </c>
      <c r="C68" s="42">
        <f t="shared" ref="C68:N68" si="47">C67-C66</f>
        <v>946050</v>
      </c>
      <c r="D68" s="42">
        <f t="shared" si="47"/>
        <v>56763</v>
      </c>
      <c r="E68" s="42">
        <f t="shared" si="47"/>
        <v>60168.78</v>
      </c>
      <c r="F68" s="42">
        <f t="shared" si="47"/>
        <v>63778.9068</v>
      </c>
      <c r="G68" s="42">
        <f t="shared" si="47"/>
        <v>67605.64121</v>
      </c>
      <c r="H68" s="42">
        <f t="shared" si="47"/>
        <v>71661.97968</v>
      </c>
      <c r="I68" s="42">
        <f t="shared" si="47"/>
        <v>75961.69846</v>
      </c>
      <c r="J68" s="42">
        <f t="shared" si="47"/>
        <v>80519.40037</v>
      </c>
      <c r="K68" s="42">
        <f t="shared" si="47"/>
        <v>85350.56439</v>
      </c>
      <c r="L68" s="42">
        <f t="shared" si="47"/>
        <v>90471.59825</v>
      </c>
      <c r="M68" s="42">
        <f t="shared" si="47"/>
        <v>95899.89415</v>
      </c>
      <c r="N68" s="42">
        <f t="shared" si="47"/>
        <v>101653.8878</v>
      </c>
    </row>
    <row r="69">
      <c r="A69" s="20"/>
      <c r="C69" s="43"/>
    </row>
    <row r="70" ht="29.25" customHeight="1">
      <c r="A70" s="8" t="s">
        <v>98</v>
      </c>
      <c r="C70" s="60"/>
    </row>
    <row r="71">
      <c r="A71" s="3" t="s">
        <v>99</v>
      </c>
      <c r="C71" s="42">
        <f t="shared" ref="C71:N71" si="48">B76</f>
        <v>0</v>
      </c>
      <c r="D71" s="42">
        <f t="shared" si="48"/>
        <v>977130.9</v>
      </c>
      <c r="E71" s="42">
        <f t="shared" si="48"/>
        <v>1090590.654</v>
      </c>
      <c r="F71" s="42">
        <f t="shared" si="48"/>
        <v>1234608.993</v>
      </c>
      <c r="G71" s="42">
        <f t="shared" si="48"/>
        <v>1411019.433</v>
      </c>
      <c r="H71" s="42">
        <f t="shared" si="48"/>
        <v>1621765.499</v>
      </c>
      <c r="I71" s="42">
        <f t="shared" si="48"/>
        <v>1868907.329</v>
      </c>
      <c r="J71" s="42">
        <f t="shared" si="48"/>
        <v>2154628.668</v>
      </c>
      <c r="K71" s="42">
        <f t="shared" si="48"/>
        <v>2481244.289</v>
      </c>
      <c r="L71" s="42">
        <f t="shared" si="48"/>
        <v>2851207.846</v>
      </c>
      <c r="M71" s="42">
        <f t="shared" si="48"/>
        <v>3267120.217</v>
      </c>
      <c r="N71" s="42">
        <f t="shared" si="48"/>
        <v>3731738.33</v>
      </c>
    </row>
    <row r="72">
      <c r="A72" s="3" t="s">
        <v>100</v>
      </c>
      <c r="C72" s="42">
        <f t="shared" ref="C72:N72" si="49">C45+C47-C56</f>
        <v>977130.9</v>
      </c>
      <c r="D72" s="42">
        <f t="shared" si="49"/>
        <v>113459.754</v>
      </c>
      <c r="E72" s="42">
        <f t="shared" si="49"/>
        <v>144018.3392</v>
      </c>
      <c r="F72" s="42">
        <f t="shared" si="49"/>
        <v>176410.4396</v>
      </c>
      <c r="G72" s="42">
        <f t="shared" si="49"/>
        <v>210746.066</v>
      </c>
      <c r="H72" s="42">
        <f t="shared" si="49"/>
        <v>247141.8299</v>
      </c>
      <c r="I72" s="42">
        <f t="shared" si="49"/>
        <v>285721.3397</v>
      </c>
      <c r="J72" s="42">
        <f t="shared" si="49"/>
        <v>326615.6201</v>
      </c>
      <c r="K72" s="42">
        <f t="shared" si="49"/>
        <v>369963.5573</v>
      </c>
      <c r="L72" s="42">
        <f t="shared" si="49"/>
        <v>415912.3708</v>
      </c>
      <c r="M72" s="42">
        <f t="shared" si="49"/>
        <v>464618.113</v>
      </c>
      <c r="N72" s="42">
        <f t="shared" si="49"/>
        <v>516246.1998</v>
      </c>
    </row>
    <row r="73">
      <c r="A73" s="3" t="s">
        <v>101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</row>
    <row r="74">
      <c r="A74" s="3" t="s">
        <v>102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>
      <c r="A75" s="3" t="s">
        <v>103</v>
      </c>
      <c r="C75" s="42">
        <f t="shared" ref="C75:N75" si="50">sum(C72:C74)</f>
        <v>977130.9</v>
      </c>
      <c r="D75" s="42">
        <f t="shared" si="50"/>
        <v>113459.754</v>
      </c>
      <c r="E75" s="42">
        <f t="shared" si="50"/>
        <v>144018.3392</v>
      </c>
      <c r="F75" s="42">
        <f t="shared" si="50"/>
        <v>176410.4396</v>
      </c>
      <c r="G75" s="42">
        <f t="shared" si="50"/>
        <v>210746.066</v>
      </c>
      <c r="H75" s="42">
        <f t="shared" si="50"/>
        <v>247141.8299</v>
      </c>
      <c r="I75" s="42">
        <f t="shared" si="50"/>
        <v>285721.3397</v>
      </c>
      <c r="J75" s="42">
        <f t="shared" si="50"/>
        <v>326615.6201</v>
      </c>
      <c r="K75" s="42">
        <f t="shared" si="50"/>
        <v>369963.5573</v>
      </c>
      <c r="L75" s="42">
        <f t="shared" si="50"/>
        <v>415912.3708</v>
      </c>
      <c r="M75" s="42">
        <f t="shared" si="50"/>
        <v>464618.113</v>
      </c>
      <c r="N75" s="42">
        <f t="shared" si="50"/>
        <v>516246.1998</v>
      </c>
    </row>
    <row r="76">
      <c r="A76" s="3" t="s">
        <v>104</v>
      </c>
      <c r="B76" s="61">
        <v>0.0</v>
      </c>
      <c r="C76" s="42">
        <f t="shared" ref="C76:N76" si="51">C71+C75</f>
        <v>977130.9</v>
      </c>
      <c r="D76" s="42">
        <f t="shared" si="51"/>
        <v>1090590.654</v>
      </c>
      <c r="E76" s="42">
        <f t="shared" si="51"/>
        <v>1234608.993</v>
      </c>
      <c r="F76" s="42">
        <f t="shared" si="51"/>
        <v>1411019.433</v>
      </c>
      <c r="G76" s="42">
        <f t="shared" si="51"/>
        <v>1621765.499</v>
      </c>
      <c r="H76" s="42">
        <f t="shared" si="51"/>
        <v>1868907.329</v>
      </c>
      <c r="I76" s="42">
        <f t="shared" si="51"/>
        <v>2154628.668</v>
      </c>
      <c r="J76" s="42">
        <f t="shared" si="51"/>
        <v>2481244.289</v>
      </c>
      <c r="K76" s="42">
        <f t="shared" si="51"/>
        <v>2851207.846</v>
      </c>
      <c r="L76" s="42">
        <f t="shared" si="51"/>
        <v>3267120.217</v>
      </c>
      <c r="M76" s="42">
        <f t="shared" si="51"/>
        <v>3731738.33</v>
      </c>
      <c r="N76" s="42">
        <f t="shared" si="51"/>
        <v>4247984.529</v>
      </c>
    </row>
    <row r="77">
      <c r="A77" s="2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</row>
    <row r="78">
      <c r="A78" s="2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</row>
    <row r="79">
      <c r="A79" s="2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</row>
    <row r="80">
      <c r="A80" s="2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</row>
    <row r="81">
      <c r="A81" s="2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</row>
    <row r="82">
      <c r="A82" s="2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</row>
    <row r="83">
      <c r="A83" s="2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</row>
    <row r="84">
      <c r="A84" s="2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</row>
    <row r="85">
      <c r="A85" s="2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</row>
    <row r="86">
      <c r="A86" s="2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>
      <c r="A87" s="2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</row>
    <row r="88">
      <c r="A88" s="2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</row>
    <row r="89">
      <c r="A89" s="2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0">
      <c r="A90" s="2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</row>
    <row r="91">
      <c r="A91" s="2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</row>
    <row r="92">
      <c r="A92" s="2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</row>
    <row r="93">
      <c r="A93" s="2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</row>
    <row r="94">
      <c r="A94" s="2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</row>
    <row r="95">
      <c r="A95" s="2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</row>
    <row r="96">
      <c r="A96" s="2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</row>
    <row r="97">
      <c r="A97" s="2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</row>
    <row r="98">
      <c r="A98" s="2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</row>
    <row r="99">
      <c r="A99" s="2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</row>
    <row r="100">
      <c r="A100" s="2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</row>
    <row r="101">
      <c r="A101" s="2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</row>
    <row r="102">
      <c r="A102" s="2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>
      <c r="A103" s="2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>
      <c r="A104" s="2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</row>
    <row r="105">
      <c r="A105" s="2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</row>
    <row r="106">
      <c r="A106" s="2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</row>
    <row r="107">
      <c r="A107" s="2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>
      <c r="A108" s="2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>
      <c r="A109" s="2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>
      <c r="A110" s="2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>
      <c r="A111" s="2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</row>
    <row r="112">
      <c r="A112" s="2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</row>
    <row r="113">
      <c r="A113" s="2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</row>
    <row r="114">
      <c r="A114" s="2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</row>
    <row r="115">
      <c r="A115" s="2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</row>
    <row r="116">
      <c r="A116" s="2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</row>
    <row r="117">
      <c r="A117" s="2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</row>
    <row r="118">
      <c r="A118" s="2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</row>
    <row r="119">
      <c r="A119" s="2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</row>
    <row r="120">
      <c r="A120" s="2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</row>
    <row r="121">
      <c r="A121" s="2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</row>
    <row r="122">
      <c r="A122" s="2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</row>
    <row r="123">
      <c r="A123" s="2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</row>
    <row r="124">
      <c r="A124" s="2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</row>
    <row r="125">
      <c r="A125" s="2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  <row r="126">
      <c r="A126" s="2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</row>
    <row r="127">
      <c r="A127" s="2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</row>
    <row r="128">
      <c r="A128" s="2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</row>
    <row r="129">
      <c r="A129" s="2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</row>
    <row r="130">
      <c r="A130" s="2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</row>
    <row r="131">
      <c r="A131" s="2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</row>
    <row r="132">
      <c r="A132" s="2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  <row r="133">
      <c r="A133" s="2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</row>
    <row r="134">
      <c r="A134" s="2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</row>
    <row r="135">
      <c r="A135" s="2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</row>
    <row r="136">
      <c r="A136" s="2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</row>
    <row r="137">
      <c r="A137" s="2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</row>
    <row r="138">
      <c r="A138" s="2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</row>
    <row r="139">
      <c r="A139" s="2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</row>
    <row r="140">
      <c r="A140" s="2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</row>
    <row r="141">
      <c r="A141" s="2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</row>
    <row r="142">
      <c r="A142" s="2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</row>
    <row r="143">
      <c r="A143" s="2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</row>
    <row r="144">
      <c r="A144" s="2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</row>
    <row r="145">
      <c r="A145" s="2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</row>
    <row r="146">
      <c r="A146" s="2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</row>
    <row r="147">
      <c r="A147" s="2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</row>
    <row r="148">
      <c r="A148" s="2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</row>
    <row r="149">
      <c r="A149" s="2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</row>
    <row r="150">
      <c r="A150" s="2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</row>
    <row r="151">
      <c r="A151" s="2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</row>
    <row r="152">
      <c r="A152" s="2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</row>
    <row r="153">
      <c r="A153" s="2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</row>
    <row r="154">
      <c r="A154" s="2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</row>
    <row r="155">
      <c r="A155" s="2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</row>
    <row r="156">
      <c r="A156" s="2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</row>
    <row r="157">
      <c r="A157" s="2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</row>
    <row r="158">
      <c r="A158" s="2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</row>
    <row r="159">
      <c r="A159" s="2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</row>
    <row r="160">
      <c r="A160" s="2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</row>
    <row r="161">
      <c r="A161" s="2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</row>
    <row r="162">
      <c r="A162" s="2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</row>
    <row r="163">
      <c r="A163" s="2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</row>
    <row r="164">
      <c r="A164" s="2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</row>
    <row r="165">
      <c r="A165" s="2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</row>
    <row r="166">
      <c r="A166" s="2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</row>
    <row r="167">
      <c r="A167" s="2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</row>
    <row r="168">
      <c r="A168" s="2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</row>
    <row r="169">
      <c r="A169" s="2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</row>
    <row r="170">
      <c r="A170" s="2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</row>
    <row r="171">
      <c r="A171" s="2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</row>
    <row r="172">
      <c r="A172" s="2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</row>
    <row r="173">
      <c r="A173" s="2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</row>
    <row r="174">
      <c r="A174" s="2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</row>
    <row r="175">
      <c r="A175" s="2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</row>
    <row r="176">
      <c r="A176" s="2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</row>
    <row r="177">
      <c r="A177" s="2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</row>
    <row r="178">
      <c r="A178" s="2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</row>
    <row r="179">
      <c r="A179" s="2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</row>
    <row r="180">
      <c r="A180" s="2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</row>
    <row r="181">
      <c r="A181" s="2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</row>
    <row r="182">
      <c r="A182" s="2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</row>
    <row r="183">
      <c r="A183" s="2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</row>
    <row r="184">
      <c r="A184" s="2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</row>
    <row r="185">
      <c r="A185" s="2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</row>
    <row r="186">
      <c r="A186" s="2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</row>
    <row r="187">
      <c r="A187" s="2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</row>
    <row r="188">
      <c r="A188" s="2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</row>
    <row r="189">
      <c r="A189" s="2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</row>
    <row r="190">
      <c r="A190" s="2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</row>
    <row r="191">
      <c r="A191" s="2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</row>
    <row r="192">
      <c r="A192" s="2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</row>
    <row r="193">
      <c r="A193" s="2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</row>
    <row r="194">
      <c r="A194" s="2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</row>
    <row r="195">
      <c r="A195" s="2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</row>
    <row r="196">
      <c r="A196" s="2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</row>
    <row r="197">
      <c r="A197" s="2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</row>
    <row r="198">
      <c r="A198" s="2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</row>
    <row r="199">
      <c r="A199" s="2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</row>
    <row r="200">
      <c r="A200" s="20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</row>
    <row r="201">
      <c r="A201" s="20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</row>
    <row r="202">
      <c r="A202" s="20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</row>
    <row r="203">
      <c r="A203" s="20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</row>
    <row r="204">
      <c r="A204" s="20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</row>
    <row r="205">
      <c r="A205" s="20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</row>
    <row r="206">
      <c r="A206" s="20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</row>
    <row r="207">
      <c r="A207" s="20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</row>
    <row r="208">
      <c r="A208" s="20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</row>
    <row r="209">
      <c r="A209" s="20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</row>
    <row r="210">
      <c r="A210" s="20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</row>
    <row r="211">
      <c r="A211" s="20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</row>
    <row r="212">
      <c r="A212" s="20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</row>
    <row r="213">
      <c r="A213" s="20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</row>
    <row r="214">
      <c r="A214" s="20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</row>
    <row r="215">
      <c r="A215" s="20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</row>
    <row r="216">
      <c r="A216" s="20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</row>
    <row r="217">
      <c r="A217" s="20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</row>
    <row r="218">
      <c r="A218" s="20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</row>
    <row r="219">
      <c r="A219" s="20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</row>
    <row r="220">
      <c r="A220" s="20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</row>
    <row r="221">
      <c r="A221" s="20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</row>
    <row r="222">
      <c r="A222" s="20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</row>
    <row r="223">
      <c r="A223" s="20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</row>
    <row r="224">
      <c r="A224" s="20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</row>
    <row r="225">
      <c r="A225" s="20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</row>
    <row r="226">
      <c r="A226" s="20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</row>
    <row r="227">
      <c r="A227" s="20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</row>
    <row r="228">
      <c r="A228" s="20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</row>
    <row r="229">
      <c r="A229" s="20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</row>
    <row r="230">
      <c r="A230" s="20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</row>
    <row r="231">
      <c r="A231" s="20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</row>
    <row r="232">
      <c r="A232" s="20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</row>
    <row r="233">
      <c r="A233" s="20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</row>
    <row r="234">
      <c r="A234" s="20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</row>
    <row r="235">
      <c r="A235" s="20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</row>
    <row r="236">
      <c r="A236" s="20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</row>
    <row r="237">
      <c r="A237" s="20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</row>
    <row r="238">
      <c r="A238" s="20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</row>
    <row r="239">
      <c r="A239" s="20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</row>
    <row r="240">
      <c r="A240" s="20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</row>
    <row r="241">
      <c r="A241" s="20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</row>
    <row r="242">
      <c r="A242" s="20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</row>
    <row r="243">
      <c r="A243" s="20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</row>
    <row r="244">
      <c r="A244" s="20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</row>
    <row r="245">
      <c r="A245" s="20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</row>
    <row r="246">
      <c r="A246" s="20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</row>
    <row r="247">
      <c r="A247" s="20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</row>
    <row r="248">
      <c r="A248" s="20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</row>
    <row r="249">
      <c r="A249" s="20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</row>
    <row r="250">
      <c r="A250" s="20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</row>
    <row r="251">
      <c r="A251" s="20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</row>
    <row r="252">
      <c r="A252" s="20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</row>
    <row r="253">
      <c r="A253" s="20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</row>
    <row r="254">
      <c r="A254" s="20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</row>
    <row r="255">
      <c r="A255" s="20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</row>
    <row r="256">
      <c r="A256" s="20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</row>
    <row r="257">
      <c r="A257" s="20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</row>
    <row r="258">
      <c r="A258" s="20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</row>
    <row r="259">
      <c r="A259" s="20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</row>
    <row r="260">
      <c r="A260" s="20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</row>
    <row r="261">
      <c r="A261" s="20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</row>
    <row r="262">
      <c r="A262" s="20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</row>
    <row r="263">
      <c r="A263" s="20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</row>
    <row r="264">
      <c r="A264" s="20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</row>
    <row r="265">
      <c r="A265" s="20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</row>
    <row r="266">
      <c r="A266" s="20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</row>
    <row r="267">
      <c r="A267" s="20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</row>
    <row r="268">
      <c r="A268" s="20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</row>
    <row r="269">
      <c r="A269" s="20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</row>
    <row r="270">
      <c r="A270" s="20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</row>
    <row r="271">
      <c r="A271" s="20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</row>
    <row r="272">
      <c r="A272" s="20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</row>
    <row r="273">
      <c r="A273" s="20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</row>
    <row r="274">
      <c r="A274" s="20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</row>
    <row r="275">
      <c r="A275" s="20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</row>
    <row r="276">
      <c r="A276" s="20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</row>
    <row r="277">
      <c r="A277" s="20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</row>
    <row r="278">
      <c r="A278" s="20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</row>
    <row r="279">
      <c r="A279" s="20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</row>
    <row r="280">
      <c r="A280" s="20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</row>
    <row r="281">
      <c r="A281" s="20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</row>
    <row r="282">
      <c r="A282" s="20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</row>
    <row r="283">
      <c r="A283" s="20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</row>
    <row r="284">
      <c r="A284" s="20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</row>
    <row r="285">
      <c r="A285" s="20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</row>
    <row r="286">
      <c r="A286" s="20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</row>
    <row r="287">
      <c r="A287" s="20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</row>
    <row r="288">
      <c r="A288" s="20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</row>
    <row r="289">
      <c r="A289" s="20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</row>
    <row r="290">
      <c r="A290" s="20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</row>
    <row r="291">
      <c r="A291" s="20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</row>
    <row r="292">
      <c r="A292" s="20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</row>
    <row r="293">
      <c r="A293" s="20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</row>
    <row r="294">
      <c r="A294" s="20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</row>
    <row r="295">
      <c r="A295" s="20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</row>
    <row r="296">
      <c r="A296" s="20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</row>
    <row r="297">
      <c r="A297" s="2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</row>
    <row r="298">
      <c r="A298" s="20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</row>
    <row r="299">
      <c r="A299" s="20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</row>
    <row r="300">
      <c r="A300" s="20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</row>
    <row r="301">
      <c r="A301" s="20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</row>
    <row r="302">
      <c r="A302" s="20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</row>
    <row r="303">
      <c r="A303" s="20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</row>
    <row r="304">
      <c r="A304" s="20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</row>
    <row r="305">
      <c r="A305" s="20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</row>
    <row r="306">
      <c r="A306" s="20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</row>
    <row r="307">
      <c r="A307" s="20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</row>
    <row r="308">
      <c r="A308" s="20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</row>
    <row r="309">
      <c r="A309" s="20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</row>
    <row r="310">
      <c r="A310" s="20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</row>
    <row r="311">
      <c r="A311" s="20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</row>
    <row r="312">
      <c r="A312" s="20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</row>
    <row r="313">
      <c r="A313" s="20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</row>
    <row r="314">
      <c r="A314" s="20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</row>
    <row r="315">
      <c r="A315" s="20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</row>
    <row r="316">
      <c r="A316" s="20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</row>
    <row r="317">
      <c r="A317" s="20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</row>
    <row r="318">
      <c r="A318" s="20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</row>
    <row r="319">
      <c r="A319" s="20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</row>
    <row r="320">
      <c r="A320" s="20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</row>
    <row r="321">
      <c r="A321" s="20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</row>
    <row r="322">
      <c r="A322" s="20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</row>
    <row r="323">
      <c r="A323" s="20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</row>
    <row r="324">
      <c r="A324" s="20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</row>
    <row r="325">
      <c r="A325" s="20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</row>
    <row r="326">
      <c r="A326" s="20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</row>
    <row r="327">
      <c r="A327" s="20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</row>
    <row r="328">
      <c r="A328" s="20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</row>
    <row r="329">
      <c r="A329" s="20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</row>
    <row r="330">
      <c r="A330" s="20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</row>
    <row r="331">
      <c r="A331" s="20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</row>
    <row r="332">
      <c r="A332" s="20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</row>
    <row r="333">
      <c r="A333" s="20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</row>
    <row r="334">
      <c r="A334" s="20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</row>
    <row r="335">
      <c r="A335" s="20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</row>
    <row r="336">
      <c r="A336" s="20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</row>
    <row r="337">
      <c r="A337" s="20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</row>
    <row r="338">
      <c r="A338" s="20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</row>
    <row r="339">
      <c r="A339" s="20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</row>
    <row r="340">
      <c r="A340" s="20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</row>
    <row r="341">
      <c r="A341" s="20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</row>
    <row r="342">
      <c r="A342" s="20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</row>
    <row r="343">
      <c r="A343" s="20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</row>
    <row r="344">
      <c r="A344" s="20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</row>
    <row r="345">
      <c r="A345" s="20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</row>
    <row r="346">
      <c r="A346" s="20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</row>
    <row r="347">
      <c r="A347" s="20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</row>
    <row r="348">
      <c r="A348" s="20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</row>
    <row r="349">
      <c r="A349" s="20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</row>
    <row r="350">
      <c r="A350" s="20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</row>
    <row r="351">
      <c r="A351" s="20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</row>
    <row r="352">
      <c r="A352" s="20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</row>
    <row r="353">
      <c r="A353" s="20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</row>
    <row r="354">
      <c r="A354" s="20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</row>
    <row r="355">
      <c r="A355" s="20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</row>
    <row r="356">
      <c r="A356" s="20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</row>
    <row r="357">
      <c r="A357" s="20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</row>
    <row r="358">
      <c r="A358" s="20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</row>
    <row r="359">
      <c r="A359" s="20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</row>
    <row r="360">
      <c r="A360" s="20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</row>
    <row r="361">
      <c r="A361" s="20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</row>
    <row r="362">
      <c r="A362" s="20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</row>
    <row r="363">
      <c r="A363" s="20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</row>
    <row r="364">
      <c r="A364" s="20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</row>
    <row r="365">
      <c r="A365" s="20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</row>
    <row r="366">
      <c r="A366" s="20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</row>
    <row r="367">
      <c r="A367" s="20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</row>
    <row r="368">
      <c r="A368" s="20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</row>
    <row r="369">
      <c r="A369" s="20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</row>
    <row r="370">
      <c r="A370" s="20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</row>
    <row r="371">
      <c r="A371" s="20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</row>
    <row r="372">
      <c r="A372" s="20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</row>
    <row r="373">
      <c r="A373" s="20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</row>
    <row r="374">
      <c r="A374" s="20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</row>
    <row r="375">
      <c r="A375" s="20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</row>
    <row r="376">
      <c r="A376" s="20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</row>
    <row r="377">
      <c r="A377" s="20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</row>
    <row r="378">
      <c r="A378" s="20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</row>
    <row r="379">
      <c r="A379" s="20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</row>
    <row r="380">
      <c r="A380" s="20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</row>
    <row r="381">
      <c r="A381" s="20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</row>
    <row r="382">
      <c r="A382" s="20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</row>
    <row r="383">
      <c r="A383" s="20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</row>
    <row r="384">
      <c r="A384" s="20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</row>
    <row r="385">
      <c r="A385" s="20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</row>
    <row r="386">
      <c r="A386" s="20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</row>
    <row r="387">
      <c r="A387" s="20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</row>
    <row r="388">
      <c r="A388" s="20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</row>
    <row r="389">
      <c r="A389" s="20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</row>
    <row r="390">
      <c r="A390" s="20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</row>
    <row r="391">
      <c r="A391" s="20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</row>
    <row r="392">
      <c r="A392" s="20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</row>
    <row r="393">
      <c r="A393" s="20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</row>
    <row r="394">
      <c r="A394" s="20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</row>
    <row r="395">
      <c r="A395" s="20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</row>
    <row r="396">
      <c r="A396" s="20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</row>
    <row r="397">
      <c r="A397" s="20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</row>
    <row r="398">
      <c r="A398" s="20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</row>
    <row r="399">
      <c r="A399" s="20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</row>
    <row r="400">
      <c r="A400" s="20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</row>
    <row r="401">
      <c r="A401" s="20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</row>
    <row r="402">
      <c r="A402" s="20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</row>
    <row r="403">
      <c r="A403" s="20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</row>
    <row r="404">
      <c r="A404" s="20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</row>
    <row r="405">
      <c r="A405" s="20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</row>
    <row r="406">
      <c r="A406" s="20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</row>
    <row r="407">
      <c r="A407" s="20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</row>
    <row r="408">
      <c r="A408" s="20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</row>
    <row r="409">
      <c r="A409" s="20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</row>
    <row r="410">
      <c r="A410" s="20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</row>
    <row r="411">
      <c r="A411" s="20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</row>
    <row r="412">
      <c r="A412" s="20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</row>
    <row r="413">
      <c r="A413" s="20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</row>
    <row r="414">
      <c r="A414" s="20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</row>
    <row r="415">
      <c r="A415" s="20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</row>
    <row r="416">
      <c r="A416" s="20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</row>
    <row r="417">
      <c r="A417" s="20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</row>
    <row r="418">
      <c r="A418" s="20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</row>
    <row r="419">
      <c r="A419" s="20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</row>
    <row r="420">
      <c r="A420" s="20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</row>
    <row r="421">
      <c r="A421" s="20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</row>
    <row r="422">
      <c r="A422" s="20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</row>
    <row r="423">
      <c r="A423" s="20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</row>
    <row r="424">
      <c r="A424" s="20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</row>
    <row r="425">
      <c r="A425" s="20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</row>
    <row r="426">
      <c r="A426" s="20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</row>
    <row r="427">
      <c r="A427" s="20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</row>
    <row r="428">
      <c r="A428" s="20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</row>
    <row r="429">
      <c r="A429" s="20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</row>
    <row r="430">
      <c r="A430" s="20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</row>
    <row r="431">
      <c r="A431" s="20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</row>
    <row r="432">
      <c r="A432" s="20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</row>
    <row r="433">
      <c r="A433" s="20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</row>
    <row r="434">
      <c r="A434" s="20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</row>
    <row r="435">
      <c r="A435" s="20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</row>
    <row r="436">
      <c r="A436" s="20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</row>
    <row r="437">
      <c r="A437" s="20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</row>
    <row r="438">
      <c r="A438" s="20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</row>
    <row r="439">
      <c r="A439" s="20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</row>
    <row r="440">
      <c r="A440" s="20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</row>
    <row r="441">
      <c r="A441" s="20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</row>
    <row r="442">
      <c r="A442" s="20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</row>
    <row r="443">
      <c r="A443" s="20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</row>
    <row r="444">
      <c r="A444" s="20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</row>
    <row r="445">
      <c r="A445" s="20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</row>
    <row r="446">
      <c r="A446" s="20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</row>
    <row r="447">
      <c r="A447" s="20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</row>
    <row r="448">
      <c r="A448" s="20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</row>
    <row r="449">
      <c r="A449" s="20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</row>
    <row r="450">
      <c r="A450" s="20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</row>
    <row r="451">
      <c r="A451" s="20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</row>
    <row r="452">
      <c r="A452" s="20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</row>
    <row r="453">
      <c r="A453" s="20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</row>
    <row r="454">
      <c r="A454" s="20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</row>
    <row r="455">
      <c r="A455" s="20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</row>
    <row r="456">
      <c r="A456" s="20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</row>
    <row r="457">
      <c r="A457" s="20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</row>
    <row r="458">
      <c r="A458" s="20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</row>
    <row r="459">
      <c r="A459" s="20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</row>
    <row r="460">
      <c r="A460" s="20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</row>
    <row r="461">
      <c r="A461" s="20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</row>
    <row r="462">
      <c r="A462" s="20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</row>
    <row r="463">
      <c r="A463" s="20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</row>
    <row r="464">
      <c r="A464" s="20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</row>
    <row r="465">
      <c r="A465" s="20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</row>
    <row r="466">
      <c r="A466" s="20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</row>
    <row r="467">
      <c r="A467" s="20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</row>
    <row r="468">
      <c r="A468" s="20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</row>
    <row r="469">
      <c r="A469" s="20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</row>
    <row r="470">
      <c r="A470" s="20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</row>
    <row r="471">
      <c r="A471" s="20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</row>
    <row r="472">
      <c r="A472" s="20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</row>
    <row r="473">
      <c r="A473" s="20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</row>
    <row r="474">
      <c r="A474" s="20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</row>
    <row r="475">
      <c r="A475" s="20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</row>
    <row r="476">
      <c r="A476" s="20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</row>
    <row r="477">
      <c r="A477" s="20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</row>
    <row r="478">
      <c r="A478" s="20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</row>
    <row r="479">
      <c r="A479" s="20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</row>
    <row r="480">
      <c r="A480" s="20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</row>
    <row r="481">
      <c r="A481" s="20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</row>
    <row r="482">
      <c r="A482" s="20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</row>
    <row r="483">
      <c r="A483" s="20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</row>
    <row r="484">
      <c r="A484" s="20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</row>
    <row r="485">
      <c r="A485" s="20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</row>
    <row r="486">
      <c r="A486" s="20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</row>
    <row r="487">
      <c r="A487" s="20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</row>
    <row r="488">
      <c r="A488" s="20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</row>
    <row r="489">
      <c r="A489" s="20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</row>
    <row r="490">
      <c r="A490" s="20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</row>
    <row r="491">
      <c r="A491" s="20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</row>
    <row r="492">
      <c r="A492" s="20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</row>
    <row r="493">
      <c r="A493" s="20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</row>
    <row r="494">
      <c r="A494" s="20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</row>
    <row r="495">
      <c r="A495" s="20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</row>
    <row r="496">
      <c r="A496" s="20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</row>
    <row r="497">
      <c r="A497" s="20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</row>
    <row r="498">
      <c r="A498" s="20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</row>
    <row r="499">
      <c r="A499" s="20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</row>
    <row r="500">
      <c r="A500" s="20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</row>
    <row r="501">
      <c r="A501" s="20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</row>
    <row r="502">
      <c r="A502" s="20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</row>
    <row r="503">
      <c r="A503" s="20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</row>
    <row r="504">
      <c r="A504" s="20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</row>
    <row r="505">
      <c r="A505" s="20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</row>
    <row r="506">
      <c r="A506" s="20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</row>
    <row r="507">
      <c r="A507" s="20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</row>
    <row r="508">
      <c r="A508" s="20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</row>
    <row r="509">
      <c r="A509" s="20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</row>
    <row r="510">
      <c r="A510" s="20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</row>
    <row r="511">
      <c r="A511" s="20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</row>
    <row r="512">
      <c r="A512" s="20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</row>
    <row r="513">
      <c r="A513" s="20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</row>
    <row r="514">
      <c r="A514" s="20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</row>
    <row r="515">
      <c r="A515" s="20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</row>
    <row r="516">
      <c r="A516" s="20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</row>
    <row r="517">
      <c r="A517" s="20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</row>
    <row r="518">
      <c r="A518" s="20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</row>
    <row r="519">
      <c r="A519" s="20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</row>
    <row r="520">
      <c r="A520" s="20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</row>
    <row r="521">
      <c r="A521" s="20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</row>
    <row r="522">
      <c r="A522" s="20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</row>
    <row r="523">
      <c r="A523" s="20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</row>
    <row r="524">
      <c r="A524" s="20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</row>
    <row r="525">
      <c r="A525" s="20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</row>
    <row r="526">
      <c r="A526" s="20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</row>
    <row r="527">
      <c r="A527" s="20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</row>
    <row r="528">
      <c r="A528" s="20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</row>
    <row r="529">
      <c r="A529" s="20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</row>
    <row r="530">
      <c r="A530" s="20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</row>
    <row r="531">
      <c r="A531" s="20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</row>
    <row r="532">
      <c r="A532" s="20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</row>
    <row r="533">
      <c r="A533" s="20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</row>
    <row r="534">
      <c r="A534" s="20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</row>
    <row r="535">
      <c r="A535" s="20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</row>
    <row r="536">
      <c r="A536" s="20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</row>
    <row r="537">
      <c r="A537" s="20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</row>
    <row r="538">
      <c r="A538" s="20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</row>
    <row r="539">
      <c r="A539" s="20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</row>
    <row r="540">
      <c r="A540" s="20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</row>
    <row r="541">
      <c r="A541" s="20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</row>
    <row r="542">
      <c r="A542" s="20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</row>
    <row r="543">
      <c r="A543" s="20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</row>
    <row r="544">
      <c r="A544" s="20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</row>
    <row r="545">
      <c r="A545" s="20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</row>
    <row r="546">
      <c r="A546" s="20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</row>
    <row r="547">
      <c r="A547" s="20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</row>
    <row r="548">
      <c r="A548" s="20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</row>
    <row r="549">
      <c r="A549" s="20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</row>
    <row r="550">
      <c r="A550" s="20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</row>
    <row r="551">
      <c r="A551" s="20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</row>
    <row r="552">
      <c r="A552" s="20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</row>
    <row r="553">
      <c r="A553" s="20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</row>
    <row r="554">
      <c r="A554" s="20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</row>
    <row r="555">
      <c r="A555" s="20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</row>
    <row r="556">
      <c r="A556" s="20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</row>
    <row r="557">
      <c r="A557" s="20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</row>
    <row r="558">
      <c r="A558" s="20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</row>
    <row r="559">
      <c r="A559" s="20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</row>
    <row r="560">
      <c r="A560" s="20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</row>
    <row r="561">
      <c r="A561" s="20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</row>
    <row r="562">
      <c r="A562" s="20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</row>
    <row r="563">
      <c r="A563" s="20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</row>
    <row r="564">
      <c r="A564" s="20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</row>
    <row r="565">
      <c r="A565" s="20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</row>
    <row r="566">
      <c r="A566" s="20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</row>
    <row r="567">
      <c r="A567" s="20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</row>
    <row r="568">
      <c r="A568" s="20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</row>
    <row r="569">
      <c r="A569" s="20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</row>
    <row r="570">
      <c r="A570" s="20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</row>
    <row r="571">
      <c r="A571" s="20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</row>
    <row r="572">
      <c r="A572" s="20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</row>
    <row r="573">
      <c r="A573" s="20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</row>
    <row r="574">
      <c r="A574" s="20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</row>
    <row r="575">
      <c r="A575" s="20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</row>
    <row r="576">
      <c r="A576" s="20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</row>
    <row r="577">
      <c r="A577" s="20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</row>
    <row r="578">
      <c r="A578" s="20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</row>
    <row r="579">
      <c r="A579" s="20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</row>
    <row r="580">
      <c r="A580" s="20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</row>
    <row r="581">
      <c r="A581" s="20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</row>
    <row r="582">
      <c r="A582" s="20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</row>
    <row r="583">
      <c r="A583" s="20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</row>
    <row r="584">
      <c r="A584" s="20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</row>
    <row r="585">
      <c r="A585" s="20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</row>
    <row r="586">
      <c r="A586" s="20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</row>
    <row r="587">
      <c r="A587" s="20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</row>
    <row r="588">
      <c r="A588" s="20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</row>
    <row r="589">
      <c r="A589" s="20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</row>
    <row r="590">
      <c r="A590" s="20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</row>
    <row r="591">
      <c r="A591" s="20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</row>
    <row r="592">
      <c r="A592" s="20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</row>
    <row r="593">
      <c r="A593" s="20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</row>
    <row r="594">
      <c r="A594" s="20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</row>
    <row r="595">
      <c r="A595" s="20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</row>
    <row r="596">
      <c r="A596" s="20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</row>
    <row r="597">
      <c r="A597" s="20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</row>
    <row r="598">
      <c r="A598" s="20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</row>
    <row r="599">
      <c r="A599" s="20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</row>
    <row r="600">
      <c r="A600" s="20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</row>
    <row r="601">
      <c r="A601" s="20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</row>
    <row r="602">
      <c r="A602" s="20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</row>
    <row r="603">
      <c r="A603" s="20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</row>
    <row r="604">
      <c r="A604" s="20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</row>
    <row r="605">
      <c r="A605" s="20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</row>
    <row r="606">
      <c r="A606" s="20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</row>
    <row r="607">
      <c r="A607" s="20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</row>
    <row r="608">
      <c r="A608" s="20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</row>
    <row r="609">
      <c r="A609" s="20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</row>
    <row r="610">
      <c r="A610" s="20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</row>
    <row r="611">
      <c r="A611" s="20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</row>
    <row r="612">
      <c r="A612" s="20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</row>
    <row r="613">
      <c r="A613" s="20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</row>
    <row r="614">
      <c r="A614" s="20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</row>
    <row r="615">
      <c r="A615" s="20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</row>
    <row r="616">
      <c r="A616" s="20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</row>
    <row r="617">
      <c r="A617" s="20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</row>
    <row r="618">
      <c r="A618" s="20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</row>
    <row r="619">
      <c r="A619" s="20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</row>
    <row r="620">
      <c r="A620" s="20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</row>
    <row r="621">
      <c r="A621" s="20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</row>
    <row r="622">
      <c r="A622" s="20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</row>
    <row r="623">
      <c r="A623" s="20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</row>
    <row r="624">
      <c r="A624" s="20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</row>
    <row r="625">
      <c r="A625" s="20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</row>
    <row r="626">
      <c r="A626" s="20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</row>
    <row r="627">
      <c r="A627" s="20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</row>
    <row r="628">
      <c r="A628" s="20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</row>
    <row r="629">
      <c r="A629" s="20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</row>
    <row r="630">
      <c r="A630" s="20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</row>
    <row r="631">
      <c r="A631" s="20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</row>
    <row r="632">
      <c r="A632" s="20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</row>
    <row r="633">
      <c r="A633" s="20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</row>
    <row r="634">
      <c r="A634" s="20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</row>
    <row r="635">
      <c r="A635" s="20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</row>
    <row r="636">
      <c r="A636" s="20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</row>
    <row r="637">
      <c r="A637" s="20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</row>
    <row r="638">
      <c r="A638" s="20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</row>
    <row r="639">
      <c r="A639" s="20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</row>
    <row r="640">
      <c r="A640" s="20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</row>
    <row r="641">
      <c r="A641" s="20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</row>
    <row r="642">
      <c r="A642" s="20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</row>
    <row r="643">
      <c r="A643" s="20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</row>
    <row r="644">
      <c r="A644" s="20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</row>
    <row r="645">
      <c r="A645" s="20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</row>
    <row r="646">
      <c r="A646" s="20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</row>
    <row r="647">
      <c r="A647" s="20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</row>
    <row r="648">
      <c r="A648" s="20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</row>
    <row r="649">
      <c r="A649" s="20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</row>
    <row r="650">
      <c r="A650" s="20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</row>
    <row r="651">
      <c r="A651" s="20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</row>
    <row r="652">
      <c r="A652" s="20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</row>
    <row r="653">
      <c r="A653" s="20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</row>
    <row r="654">
      <c r="A654" s="20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</row>
    <row r="655">
      <c r="A655" s="20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</row>
    <row r="656">
      <c r="A656" s="20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</row>
    <row r="657">
      <c r="A657" s="20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</row>
    <row r="658">
      <c r="A658" s="20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</row>
    <row r="659">
      <c r="A659" s="20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</row>
    <row r="660">
      <c r="A660" s="20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</row>
    <row r="661">
      <c r="A661" s="20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</row>
    <row r="662">
      <c r="A662" s="20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</row>
    <row r="663">
      <c r="A663" s="20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</row>
    <row r="664">
      <c r="A664" s="20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</row>
    <row r="665">
      <c r="A665" s="20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</row>
    <row r="666">
      <c r="A666" s="20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</row>
    <row r="667">
      <c r="A667" s="20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</row>
    <row r="668">
      <c r="A668" s="20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</row>
    <row r="669">
      <c r="A669" s="20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</row>
    <row r="670">
      <c r="A670" s="20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</row>
    <row r="671">
      <c r="A671" s="20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</row>
    <row r="672">
      <c r="A672" s="20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</row>
    <row r="673">
      <c r="A673" s="20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</row>
    <row r="674">
      <c r="A674" s="20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</row>
    <row r="675">
      <c r="A675" s="20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</row>
    <row r="676">
      <c r="A676" s="20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</row>
    <row r="677">
      <c r="A677" s="20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</row>
    <row r="678">
      <c r="A678" s="20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</row>
    <row r="679">
      <c r="A679" s="20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</row>
    <row r="680">
      <c r="A680" s="20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</row>
    <row r="681">
      <c r="A681" s="20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</row>
    <row r="682">
      <c r="A682" s="20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</row>
    <row r="683">
      <c r="A683" s="20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</row>
    <row r="684">
      <c r="A684" s="20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</row>
    <row r="685">
      <c r="A685" s="20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</row>
    <row r="686">
      <c r="A686" s="20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</row>
    <row r="687">
      <c r="A687" s="20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</row>
    <row r="688">
      <c r="A688" s="20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</row>
    <row r="689">
      <c r="A689" s="20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</row>
    <row r="690">
      <c r="A690" s="20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</row>
    <row r="691">
      <c r="A691" s="20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</row>
    <row r="692">
      <c r="A692" s="20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</row>
    <row r="693">
      <c r="A693" s="20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</row>
    <row r="694">
      <c r="A694" s="20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</row>
    <row r="695">
      <c r="A695" s="20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</row>
    <row r="696">
      <c r="A696" s="20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</row>
    <row r="697">
      <c r="A697" s="20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</row>
    <row r="698">
      <c r="A698" s="20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</row>
    <row r="699">
      <c r="A699" s="20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</row>
    <row r="700">
      <c r="A700" s="20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</row>
    <row r="701">
      <c r="A701" s="20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</row>
    <row r="702">
      <c r="A702" s="20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</row>
    <row r="703">
      <c r="A703" s="20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</row>
    <row r="704">
      <c r="A704" s="20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</row>
    <row r="705">
      <c r="A705" s="20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</row>
    <row r="706">
      <c r="A706" s="20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</row>
    <row r="707">
      <c r="A707" s="20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</row>
    <row r="708">
      <c r="A708" s="20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</row>
    <row r="709">
      <c r="A709" s="20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</row>
    <row r="710">
      <c r="A710" s="20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</row>
    <row r="711">
      <c r="A711" s="20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</row>
    <row r="712">
      <c r="A712" s="20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</row>
    <row r="713">
      <c r="A713" s="20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</row>
    <row r="714">
      <c r="A714" s="20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</row>
    <row r="715">
      <c r="A715" s="20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</row>
    <row r="716">
      <c r="A716" s="20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</row>
    <row r="717">
      <c r="A717" s="20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</row>
    <row r="718">
      <c r="A718" s="20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</row>
    <row r="719">
      <c r="A719" s="20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</row>
    <row r="720">
      <c r="A720" s="20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</row>
    <row r="721">
      <c r="A721" s="20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</row>
    <row r="722">
      <c r="A722" s="20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</row>
    <row r="723">
      <c r="A723" s="20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</row>
    <row r="724">
      <c r="A724" s="20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</row>
    <row r="725">
      <c r="A725" s="20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</row>
    <row r="726">
      <c r="A726" s="20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</row>
    <row r="727">
      <c r="A727" s="20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</row>
    <row r="728">
      <c r="A728" s="20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</row>
    <row r="729">
      <c r="A729" s="20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</row>
    <row r="730">
      <c r="A730" s="20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</row>
    <row r="731">
      <c r="A731" s="20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</row>
    <row r="732">
      <c r="A732" s="20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</row>
    <row r="733">
      <c r="A733" s="20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</row>
    <row r="734">
      <c r="A734" s="20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</row>
    <row r="735">
      <c r="A735" s="20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</row>
    <row r="736">
      <c r="A736" s="20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</row>
    <row r="737">
      <c r="A737" s="20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</row>
    <row r="738">
      <c r="A738" s="20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</row>
    <row r="739">
      <c r="A739" s="20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</row>
    <row r="740">
      <c r="A740" s="20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</row>
    <row r="741">
      <c r="A741" s="20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</row>
    <row r="742">
      <c r="A742" s="20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</row>
    <row r="743">
      <c r="A743" s="20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</row>
    <row r="744">
      <c r="A744" s="20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</row>
    <row r="745">
      <c r="A745" s="20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</row>
    <row r="746">
      <c r="A746" s="20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</row>
    <row r="747">
      <c r="A747" s="20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</row>
    <row r="748">
      <c r="A748" s="20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</row>
    <row r="749">
      <c r="A749" s="20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</row>
    <row r="750">
      <c r="A750" s="20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</row>
    <row r="751">
      <c r="A751" s="20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</row>
    <row r="752">
      <c r="A752" s="20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</row>
    <row r="753">
      <c r="A753" s="20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</row>
    <row r="754">
      <c r="A754" s="20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</row>
    <row r="755">
      <c r="A755" s="20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</row>
    <row r="756">
      <c r="A756" s="20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</row>
    <row r="757">
      <c r="A757" s="20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</row>
    <row r="758">
      <c r="A758" s="20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</row>
    <row r="759">
      <c r="A759" s="20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</row>
    <row r="760">
      <c r="A760" s="20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</row>
    <row r="761">
      <c r="A761" s="20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</row>
    <row r="762">
      <c r="A762" s="20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</row>
    <row r="763">
      <c r="A763" s="20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</row>
    <row r="764">
      <c r="A764" s="20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</row>
    <row r="765">
      <c r="A765" s="20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</row>
    <row r="766">
      <c r="A766" s="20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</row>
    <row r="767">
      <c r="A767" s="20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</row>
    <row r="768">
      <c r="A768" s="20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</row>
    <row r="769">
      <c r="A769" s="20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</row>
    <row r="770">
      <c r="A770" s="20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</row>
    <row r="771">
      <c r="A771" s="20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</row>
    <row r="772">
      <c r="A772" s="20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</row>
    <row r="773">
      <c r="A773" s="20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</row>
    <row r="774">
      <c r="A774" s="20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</row>
    <row r="775">
      <c r="A775" s="20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</row>
    <row r="776">
      <c r="A776" s="20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</row>
    <row r="777">
      <c r="A777" s="20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</row>
    <row r="778">
      <c r="A778" s="20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</row>
    <row r="779">
      <c r="A779" s="20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</row>
    <row r="780">
      <c r="A780" s="20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</row>
    <row r="781">
      <c r="A781" s="20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</row>
    <row r="782">
      <c r="A782" s="20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</row>
    <row r="783">
      <c r="A783" s="20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</row>
    <row r="784">
      <c r="A784" s="20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</row>
    <row r="785">
      <c r="A785" s="20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</row>
    <row r="786">
      <c r="A786" s="20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</row>
    <row r="787">
      <c r="A787" s="20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</row>
    <row r="788">
      <c r="A788" s="20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</row>
    <row r="789">
      <c r="A789" s="20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</row>
    <row r="790">
      <c r="A790" s="20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</row>
    <row r="791">
      <c r="A791" s="20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</row>
    <row r="792">
      <c r="A792" s="20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</row>
    <row r="793">
      <c r="A793" s="20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</row>
    <row r="794">
      <c r="A794" s="20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</row>
    <row r="795">
      <c r="A795" s="20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</row>
    <row r="796">
      <c r="A796" s="20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</row>
    <row r="797">
      <c r="A797" s="20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</row>
    <row r="798">
      <c r="A798" s="20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</row>
    <row r="799">
      <c r="A799" s="20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</row>
    <row r="800">
      <c r="A800" s="20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</row>
    <row r="801">
      <c r="A801" s="20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</row>
    <row r="802">
      <c r="A802" s="20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</row>
    <row r="803">
      <c r="A803" s="20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</row>
    <row r="804">
      <c r="A804" s="20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</row>
    <row r="805">
      <c r="A805" s="20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</row>
    <row r="806">
      <c r="A806" s="20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</row>
    <row r="807">
      <c r="A807" s="20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</row>
    <row r="808">
      <c r="A808" s="20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</row>
    <row r="809">
      <c r="A809" s="20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</row>
    <row r="810">
      <c r="A810" s="20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</row>
    <row r="811">
      <c r="A811" s="20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</row>
    <row r="812">
      <c r="A812" s="20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</row>
    <row r="813">
      <c r="A813" s="20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</row>
    <row r="814">
      <c r="A814" s="20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</row>
    <row r="815">
      <c r="A815" s="20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</row>
    <row r="816">
      <c r="A816" s="20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</row>
    <row r="817">
      <c r="A817" s="20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</row>
    <row r="818">
      <c r="A818" s="20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</row>
    <row r="819">
      <c r="A819" s="20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</row>
    <row r="820">
      <c r="A820" s="20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</row>
    <row r="821">
      <c r="A821" s="20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</row>
    <row r="822">
      <c r="A822" s="20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</row>
    <row r="823">
      <c r="A823" s="20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</row>
    <row r="824">
      <c r="A824" s="20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</row>
    <row r="825">
      <c r="A825" s="20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</row>
    <row r="826">
      <c r="A826" s="20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</row>
    <row r="827">
      <c r="A827" s="20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</row>
    <row r="828">
      <c r="A828" s="20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</row>
    <row r="829">
      <c r="A829" s="20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</row>
    <row r="830">
      <c r="A830" s="20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</row>
    <row r="831">
      <c r="A831" s="20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</row>
    <row r="832">
      <c r="A832" s="20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</row>
    <row r="833">
      <c r="A833" s="2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</row>
    <row r="834">
      <c r="A834" s="20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</row>
    <row r="835">
      <c r="A835" s="20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</row>
    <row r="836">
      <c r="A836" s="20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</row>
    <row r="837">
      <c r="A837" s="20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</row>
    <row r="838">
      <c r="A838" s="20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</row>
    <row r="839">
      <c r="A839" s="20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</row>
    <row r="840">
      <c r="A840" s="20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</row>
    <row r="841">
      <c r="A841" s="20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</row>
    <row r="842">
      <c r="A842" s="20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</row>
    <row r="843">
      <c r="A843" s="20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</row>
    <row r="844">
      <c r="A844" s="20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</row>
    <row r="845">
      <c r="A845" s="20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</row>
    <row r="846">
      <c r="A846" s="20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</row>
    <row r="847">
      <c r="A847" s="20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</row>
    <row r="848">
      <c r="A848" s="20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</row>
    <row r="849">
      <c r="A849" s="20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</row>
    <row r="850">
      <c r="A850" s="20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</row>
    <row r="851">
      <c r="A851" s="20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</row>
    <row r="852">
      <c r="A852" s="20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</row>
    <row r="853">
      <c r="A853" s="20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</row>
    <row r="854">
      <c r="A854" s="20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</row>
    <row r="855">
      <c r="A855" s="20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</row>
    <row r="856">
      <c r="A856" s="20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</row>
    <row r="857">
      <c r="A857" s="20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</row>
    <row r="858">
      <c r="A858" s="20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</row>
    <row r="859">
      <c r="A859" s="20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</row>
    <row r="860">
      <c r="A860" s="20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</row>
    <row r="861">
      <c r="A861" s="20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</row>
    <row r="862">
      <c r="A862" s="20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</row>
    <row r="863">
      <c r="A863" s="20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</row>
    <row r="864">
      <c r="A864" s="20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</row>
    <row r="865">
      <c r="A865" s="20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</row>
    <row r="866">
      <c r="A866" s="20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</row>
    <row r="867">
      <c r="A867" s="20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</row>
    <row r="868">
      <c r="A868" s="20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</row>
    <row r="869">
      <c r="A869" s="20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</row>
    <row r="870">
      <c r="A870" s="20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</row>
    <row r="871">
      <c r="A871" s="20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</row>
    <row r="872">
      <c r="A872" s="20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</row>
    <row r="873">
      <c r="A873" s="20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</row>
    <row r="874">
      <c r="A874" s="20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</row>
    <row r="875">
      <c r="A875" s="20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</row>
    <row r="876">
      <c r="A876" s="20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</row>
    <row r="877">
      <c r="A877" s="20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</row>
    <row r="878">
      <c r="A878" s="20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</row>
    <row r="879">
      <c r="A879" s="20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</row>
    <row r="880">
      <c r="A880" s="20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</row>
    <row r="881">
      <c r="A881" s="20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</row>
    <row r="882">
      <c r="A882" s="20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</row>
    <row r="883">
      <c r="A883" s="20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</row>
    <row r="884">
      <c r="A884" s="20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</row>
    <row r="885">
      <c r="A885" s="20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</row>
    <row r="886">
      <c r="A886" s="20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</row>
    <row r="887">
      <c r="A887" s="20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</row>
    <row r="888">
      <c r="A888" s="20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</row>
    <row r="889">
      <c r="A889" s="20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</row>
    <row r="890">
      <c r="A890" s="20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</row>
    <row r="891">
      <c r="A891" s="20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</row>
    <row r="892">
      <c r="A892" s="20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</row>
    <row r="893">
      <c r="A893" s="20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</row>
    <row r="894">
      <c r="A894" s="20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</row>
    <row r="895">
      <c r="A895" s="20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</row>
    <row r="896">
      <c r="A896" s="20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</row>
    <row r="897">
      <c r="A897" s="20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</row>
    <row r="898">
      <c r="A898" s="20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</row>
    <row r="899">
      <c r="A899" s="20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</row>
    <row r="900">
      <c r="A900" s="20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</row>
    <row r="901">
      <c r="A901" s="20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</row>
    <row r="902">
      <c r="A902" s="20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</row>
    <row r="903">
      <c r="A903" s="20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</row>
    <row r="904">
      <c r="A904" s="20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</row>
    <row r="905">
      <c r="A905" s="20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</row>
    <row r="906">
      <c r="A906" s="20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</row>
    <row r="907">
      <c r="A907" s="20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</row>
    <row r="908">
      <c r="A908" s="20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</row>
    <row r="909">
      <c r="A909" s="20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</row>
    <row r="910">
      <c r="A910" s="20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</row>
    <row r="911">
      <c r="A911" s="20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</row>
    <row r="912">
      <c r="A912" s="20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</row>
    <row r="913">
      <c r="A913" s="20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</row>
    <row r="914">
      <c r="A914" s="20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</row>
    <row r="915">
      <c r="A915" s="20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</row>
    <row r="916">
      <c r="A916" s="20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</row>
    <row r="917">
      <c r="A917" s="20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</row>
    <row r="918">
      <c r="A918" s="20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</row>
    <row r="919">
      <c r="A919" s="20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</row>
    <row r="920">
      <c r="A920" s="20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</row>
    <row r="921">
      <c r="A921" s="20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</row>
    <row r="922">
      <c r="A922" s="20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</row>
    <row r="923">
      <c r="A923" s="20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</row>
    <row r="924">
      <c r="A924" s="20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</row>
    <row r="925">
      <c r="A925" s="20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</row>
    <row r="926">
      <c r="A926" s="20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</row>
    <row r="927">
      <c r="A927" s="20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</row>
    <row r="928">
      <c r="A928" s="20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</row>
    <row r="929">
      <c r="A929" s="20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</row>
    <row r="930">
      <c r="A930" s="20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</row>
    <row r="931">
      <c r="A931" s="20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</row>
    <row r="932">
      <c r="A932" s="20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</row>
    <row r="933">
      <c r="A933" s="20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</row>
    <row r="934">
      <c r="A934" s="20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</row>
    <row r="935">
      <c r="A935" s="20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</row>
    <row r="936">
      <c r="A936" s="20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</row>
    <row r="937">
      <c r="A937" s="20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</row>
    <row r="938">
      <c r="A938" s="20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</row>
    <row r="939">
      <c r="A939" s="20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</row>
    <row r="940">
      <c r="A940" s="20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</row>
    <row r="941">
      <c r="A941" s="20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</row>
    <row r="942">
      <c r="A942" s="20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</row>
    <row r="943">
      <c r="A943" s="20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</row>
    <row r="944">
      <c r="A944" s="20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</row>
    <row r="945">
      <c r="A945" s="20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</row>
    <row r="946">
      <c r="A946" s="20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</row>
    <row r="947">
      <c r="A947" s="20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</row>
    <row r="948">
      <c r="A948" s="20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</row>
    <row r="949">
      <c r="A949" s="20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</row>
    <row r="950">
      <c r="A950" s="20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</row>
    <row r="951">
      <c r="A951" s="20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</row>
    <row r="952">
      <c r="A952" s="20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</row>
    <row r="953">
      <c r="A953" s="20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</row>
    <row r="954">
      <c r="A954" s="20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</row>
    <row r="955">
      <c r="A955" s="20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</row>
    <row r="956">
      <c r="A956" s="20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</row>
    <row r="957">
      <c r="A957" s="20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</row>
    <row r="958">
      <c r="A958" s="20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</row>
    <row r="959">
      <c r="A959" s="20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</row>
    <row r="960">
      <c r="A960" s="20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</row>
    <row r="961">
      <c r="A961" s="20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</row>
    <row r="962">
      <c r="A962" s="20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</row>
    <row r="963">
      <c r="A963" s="20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</row>
    <row r="964">
      <c r="A964" s="20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</row>
    <row r="965">
      <c r="A965" s="20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</row>
    <row r="966">
      <c r="A966" s="20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</row>
    <row r="967">
      <c r="A967" s="20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</row>
    <row r="968">
      <c r="A968" s="20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</row>
    <row r="969">
      <c r="A969" s="20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</row>
    <row r="970">
      <c r="A970" s="20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</row>
    <row r="971">
      <c r="A971" s="20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</row>
    <row r="972">
      <c r="A972" s="20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</row>
    <row r="973">
      <c r="A973" s="20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</row>
    <row r="974">
      <c r="A974" s="20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</row>
    <row r="975">
      <c r="A975" s="20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</row>
    <row r="976">
      <c r="A976" s="20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</row>
    <row r="977">
      <c r="A977" s="20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</row>
    <row r="978">
      <c r="A978" s="20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</row>
    <row r="979">
      <c r="A979" s="20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</row>
    <row r="980">
      <c r="A980" s="20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</row>
    <row r="981">
      <c r="A981" s="20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</row>
    <row r="982">
      <c r="A982" s="20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</row>
    <row r="983">
      <c r="A983" s="20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</row>
    <row r="984">
      <c r="A984" s="20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</row>
    <row r="985">
      <c r="A985" s="20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</row>
    <row r="986">
      <c r="A986" s="20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</row>
    <row r="987">
      <c r="A987" s="20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</row>
    <row r="988">
      <c r="A988" s="20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</row>
    <row r="989">
      <c r="A989" s="20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</row>
    <row r="990">
      <c r="A990" s="20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</row>
    <row r="991">
      <c r="A991" s="20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</row>
    <row r="992">
      <c r="A992" s="20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</row>
    <row r="993">
      <c r="A993" s="20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</row>
    <row r="994">
      <c r="A994" s="20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</row>
    <row r="995">
      <c r="A995" s="20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</row>
    <row r="996">
      <c r="A996" s="20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</row>
    <row r="997">
      <c r="A997" s="20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</row>
    <row r="998">
      <c r="A998" s="20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</row>
    <row r="999">
      <c r="A999" s="20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</row>
    <row r="1000">
      <c r="A1000" s="20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</row>
  </sheetData>
  <mergeCells count="52">
    <mergeCell ref="A6:B6"/>
    <mergeCell ref="A8:B8"/>
    <mergeCell ref="A11:B11"/>
    <mergeCell ref="A14:B14"/>
    <mergeCell ref="A15:B15"/>
    <mergeCell ref="C15:N15"/>
    <mergeCell ref="A16:B16"/>
    <mergeCell ref="A17:B17"/>
    <mergeCell ref="A18:B18"/>
    <mergeCell ref="C18:N18"/>
    <mergeCell ref="A19:B19"/>
    <mergeCell ref="A31:B31"/>
    <mergeCell ref="C31:N31"/>
    <mergeCell ref="A32:B32"/>
    <mergeCell ref="A33:B33"/>
    <mergeCell ref="A34:B34"/>
    <mergeCell ref="C34:N34"/>
    <mergeCell ref="A35:B35"/>
    <mergeCell ref="A41:B41"/>
    <mergeCell ref="A44:B44"/>
    <mergeCell ref="C44:N44"/>
    <mergeCell ref="A45:B45"/>
    <mergeCell ref="A46:B46"/>
    <mergeCell ref="A50:B50"/>
    <mergeCell ref="C50:N50"/>
    <mergeCell ref="A51:B51"/>
    <mergeCell ref="A52:B52"/>
    <mergeCell ref="A53:B53"/>
    <mergeCell ref="C63:N63"/>
    <mergeCell ref="C69:N69"/>
    <mergeCell ref="C70:N70"/>
    <mergeCell ref="A54:B54"/>
    <mergeCell ref="C54:N54"/>
    <mergeCell ref="A55:B55"/>
    <mergeCell ref="A56:B56"/>
    <mergeCell ref="A57:B57"/>
    <mergeCell ref="C57:N57"/>
    <mergeCell ref="C58:N58"/>
    <mergeCell ref="A69:B69"/>
    <mergeCell ref="A70:B70"/>
    <mergeCell ref="A71:B71"/>
    <mergeCell ref="A72:B72"/>
    <mergeCell ref="A73:B73"/>
    <mergeCell ref="A74:B74"/>
    <mergeCell ref="A75:B75"/>
    <mergeCell ref="A58:B58"/>
    <mergeCell ref="A60:B60"/>
    <mergeCell ref="A62:B62"/>
    <mergeCell ref="A63:B63"/>
    <mergeCell ref="A64:B64"/>
    <mergeCell ref="A66:B66"/>
    <mergeCell ref="A68:B68"/>
  </mergeCells>
  <conditionalFormatting sqref="C51:N51">
    <cfRule type="cellIs" dxfId="0" priority="1" operator="greaterThan">
      <formula>0</formula>
    </cfRule>
  </conditionalFormatting>
  <conditionalFormatting sqref="C51:N51">
    <cfRule type="cellIs" dxfId="1" priority="2" operator="lessThanOrEqual">
      <formula>0</formula>
    </cfRule>
  </conditionalFormatting>
  <conditionalFormatting sqref="C53:N53">
    <cfRule type="cellIs" dxfId="0" priority="3" operator="greaterThan">
      <formula>0</formula>
    </cfRule>
  </conditionalFormatting>
  <conditionalFormatting sqref="C53:N53">
    <cfRule type="cellIs" dxfId="1" priority="4" operator="lessThanOr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75"/>
  <cols>
    <col customWidth="1" min="1" max="1" width="32.43"/>
    <col customWidth="1" min="2" max="14" width="12.71"/>
  </cols>
  <sheetData>
    <row r="1">
      <c r="A1" s="3" t="s">
        <v>14</v>
      </c>
      <c r="B1" s="3" t="s">
        <v>15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ht="29.25" customHeight="1">
      <c r="A2" s="8" t="s">
        <v>13</v>
      </c>
      <c r="B2" s="9">
        <f>sum(C2:N2)</f>
        <v>16200000</v>
      </c>
      <c r="C2" s="10">
        <f t="shared" ref="C2:N2" si="1">C8*$B$9</f>
        <v>1350000</v>
      </c>
      <c r="D2" s="10">
        <f t="shared" si="1"/>
        <v>1350000</v>
      </c>
      <c r="E2" s="10">
        <f t="shared" si="1"/>
        <v>1350000</v>
      </c>
      <c r="F2" s="10">
        <f t="shared" si="1"/>
        <v>1350000</v>
      </c>
      <c r="G2" s="10">
        <f t="shared" si="1"/>
        <v>1350000</v>
      </c>
      <c r="H2" s="10">
        <f t="shared" si="1"/>
        <v>1350000</v>
      </c>
      <c r="I2" s="10">
        <f t="shared" si="1"/>
        <v>1350000</v>
      </c>
      <c r="J2" s="10">
        <f t="shared" si="1"/>
        <v>1350000</v>
      </c>
      <c r="K2" s="10">
        <f t="shared" si="1"/>
        <v>1350000</v>
      </c>
      <c r="L2" s="10">
        <f t="shared" si="1"/>
        <v>1350000</v>
      </c>
      <c r="M2" s="10">
        <f t="shared" si="1"/>
        <v>1350000</v>
      </c>
      <c r="N2" s="10">
        <f t="shared" si="1"/>
        <v>1350000</v>
      </c>
    </row>
    <row r="3">
      <c r="A3" s="11" t="s">
        <v>16</v>
      </c>
      <c r="B3" s="12">
        <v>20000.0</v>
      </c>
      <c r="C3" s="13">
        <f t="shared" ref="C3:N3" si="2">B3+B3*$B$4</f>
        <v>20000</v>
      </c>
      <c r="D3" s="13">
        <f t="shared" si="2"/>
        <v>20000</v>
      </c>
      <c r="E3" s="13">
        <f t="shared" si="2"/>
        <v>20000</v>
      </c>
      <c r="F3" s="13">
        <f t="shared" si="2"/>
        <v>20000</v>
      </c>
      <c r="G3" s="13">
        <f t="shared" si="2"/>
        <v>20000</v>
      </c>
      <c r="H3" s="13">
        <f t="shared" si="2"/>
        <v>20000</v>
      </c>
      <c r="I3" s="13">
        <f t="shared" si="2"/>
        <v>20000</v>
      </c>
      <c r="J3" s="13">
        <f t="shared" si="2"/>
        <v>20000</v>
      </c>
      <c r="K3" s="13">
        <f t="shared" si="2"/>
        <v>20000</v>
      </c>
      <c r="L3" s="13">
        <f t="shared" si="2"/>
        <v>20000</v>
      </c>
      <c r="M3" s="13">
        <f t="shared" si="2"/>
        <v>20000</v>
      </c>
      <c r="N3" s="13">
        <f t="shared" si="2"/>
        <v>20000</v>
      </c>
    </row>
    <row r="4">
      <c r="A4" s="3" t="s">
        <v>17</v>
      </c>
      <c r="B4" s="14">
        <v>0.0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>
      <c r="A5" s="3" t="s">
        <v>18</v>
      </c>
      <c r="B5" s="14">
        <v>0.03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>
      <c r="A6" s="11" t="s">
        <v>19</v>
      </c>
      <c r="C6" s="11">
        <f t="shared" ref="C6:N6" si="3">C3*$B$5</f>
        <v>600</v>
      </c>
      <c r="D6" s="11">
        <f t="shared" si="3"/>
        <v>600</v>
      </c>
      <c r="E6" s="11">
        <f t="shared" si="3"/>
        <v>600</v>
      </c>
      <c r="F6" s="11">
        <f t="shared" si="3"/>
        <v>600</v>
      </c>
      <c r="G6" s="11">
        <f t="shared" si="3"/>
        <v>600</v>
      </c>
      <c r="H6" s="11">
        <f t="shared" si="3"/>
        <v>600</v>
      </c>
      <c r="I6" s="11">
        <f t="shared" si="3"/>
        <v>600</v>
      </c>
      <c r="J6" s="11">
        <f t="shared" si="3"/>
        <v>600</v>
      </c>
      <c r="K6" s="11">
        <f t="shared" si="3"/>
        <v>600</v>
      </c>
      <c r="L6" s="11">
        <f t="shared" si="3"/>
        <v>600</v>
      </c>
      <c r="M6" s="11">
        <f t="shared" si="3"/>
        <v>600</v>
      </c>
      <c r="N6" s="11">
        <f t="shared" si="3"/>
        <v>600</v>
      </c>
    </row>
    <row r="7">
      <c r="A7" s="3" t="s">
        <v>20</v>
      </c>
      <c r="B7" s="14">
        <v>0.75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>
      <c r="A8" s="11" t="s">
        <v>21</v>
      </c>
      <c r="C8" s="11">
        <f t="shared" ref="C8:N8" si="4">C6*$B$7</f>
        <v>450</v>
      </c>
      <c r="D8" s="11">
        <f t="shared" si="4"/>
        <v>450</v>
      </c>
      <c r="E8" s="11">
        <f t="shared" si="4"/>
        <v>450</v>
      </c>
      <c r="F8" s="11">
        <f t="shared" si="4"/>
        <v>450</v>
      </c>
      <c r="G8" s="11">
        <f t="shared" si="4"/>
        <v>450</v>
      </c>
      <c r="H8" s="11">
        <f t="shared" si="4"/>
        <v>450</v>
      </c>
      <c r="I8" s="11">
        <f t="shared" si="4"/>
        <v>450</v>
      </c>
      <c r="J8" s="11">
        <f t="shared" si="4"/>
        <v>450</v>
      </c>
      <c r="K8" s="11">
        <f t="shared" si="4"/>
        <v>450</v>
      </c>
      <c r="L8" s="11">
        <f t="shared" si="4"/>
        <v>450</v>
      </c>
      <c r="M8" s="11">
        <f t="shared" si="4"/>
        <v>450</v>
      </c>
      <c r="N8" s="11">
        <f t="shared" si="4"/>
        <v>450</v>
      </c>
    </row>
    <row r="9">
      <c r="A9" s="3" t="s">
        <v>23</v>
      </c>
      <c r="B9" s="1">
        <v>3000.0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>
      <c r="A10" s="3" t="s">
        <v>24</v>
      </c>
      <c r="B10" s="14">
        <v>0.21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>
      <c r="A11" s="17" t="s">
        <v>25</v>
      </c>
      <c r="C11" s="18">
        <f t="shared" ref="C11:N11" si="5">-C2*(1-$B$10)</f>
        <v>-1066500</v>
      </c>
      <c r="D11" s="18">
        <f t="shared" si="5"/>
        <v>-1066500</v>
      </c>
      <c r="E11" s="18">
        <f t="shared" si="5"/>
        <v>-1066500</v>
      </c>
      <c r="F11" s="18">
        <f t="shared" si="5"/>
        <v>-1066500</v>
      </c>
      <c r="G11" s="18">
        <f t="shared" si="5"/>
        <v>-1066500</v>
      </c>
      <c r="H11" s="18">
        <f t="shared" si="5"/>
        <v>-1066500</v>
      </c>
      <c r="I11" s="18">
        <f t="shared" si="5"/>
        <v>-1066500</v>
      </c>
      <c r="J11" s="18">
        <f t="shared" si="5"/>
        <v>-1066500</v>
      </c>
      <c r="K11" s="18">
        <f t="shared" si="5"/>
        <v>-1066500</v>
      </c>
      <c r="L11" s="18">
        <f t="shared" si="5"/>
        <v>-1066500</v>
      </c>
      <c r="M11" s="18">
        <f t="shared" si="5"/>
        <v>-1066500</v>
      </c>
      <c r="N11" s="18">
        <f t="shared" si="5"/>
        <v>-1066500</v>
      </c>
    </row>
    <row r="12">
      <c r="A12" s="3" t="s">
        <v>27</v>
      </c>
      <c r="B12" s="14">
        <v>0.3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>
      <c r="A13" s="3" t="s">
        <v>28</v>
      </c>
      <c r="B13" s="19">
        <v>0.0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>
      <c r="A14" s="3" t="s">
        <v>29</v>
      </c>
      <c r="C14" s="15">
        <f t="shared" ref="C14:N14" si="6">-C3*$B$13</f>
        <v>0</v>
      </c>
      <c r="D14" s="15">
        <f t="shared" si="6"/>
        <v>0</v>
      </c>
      <c r="E14" s="15">
        <f t="shared" si="6"/>
        <v>0</v>
      </c>
      <c r="F14" s="15">
        <f t="shared" si="6"/>
        <v>0</v>
      </c>
      <c r="G14" s="15">
        <f t="shared" si="6"/>
        <v>0</v>
      </c>
      <c r="H14" s="15">
        <f t="shared" si="6"/>
        <v>0</v>
      </c>
      <c r="I14" s="15">
        <f t="shared" si="6"/>
        <v>0</v>
      </c>
      <c r="J14" s="15">
        <f t="shared" si="6"/>
        <v>0</v>
      </c>
      <c r="K14" s="15">
        <f t="shared" si="6"/>
        <v>0</v>
      </c>
      <c r="L14" s="15">
        <f t="shared" si="6"/>
        <v>0</v>
      </c>
      <c r="M14" s="15">
        <f t="shared" si="6"/>
        <v>0</v>
      </c>
      <c r="N14" s="15">
        <f t="shared" si="6"/>
        <v>0</v>
      </c>
    </row>
    <row r="15">
      <c r="A15" s="20"/>
      <c r="C15" s="20"/>
    </row>
    <row r="16" ht="25.5" customHeight="1">
      <c r="A16" s="22" t="s">
        <v>30</v>
      </c>
      <c r="C16" s="24">
        <f t="shared" ref="C16:N16" si="7">C2+C11</f>
        <v>283500</v>
      </c>
      <c r="D16" s="24">
        <f t="shared" si="7"/>
        <v>283500</v>
      </c>
      <c r="E16" s="24">
        <f t="shared" si="7"/>
        <v>283500</v>
      </c>
      <c r="F16" s="24">
        <f t="shared" si="7"/>
        <v>283500</v>
      </c>
      <c r="G16" s="24">
        <f t="shared" si="7"/>
        <v>283500</v>
      </c>
      <c r="H16" s="24">
        <f t="shared" si="7"/>
        <v>283500</v>
      </c>
      <c r="I16" s="24">
        <f t="shared" si="7"/>
        <v>283500</v>
      </c>
      <c r="J16" s="24">
        <f t="shared" si="7"/>
        <v>283500</v>
      </c>
      <c r="K16" s="24">
        <f t="shared" si="7"/>
        <v>283500</v>
      </c>
      <c r="L16" s="24">
        <f t="shared" si="7"/>
        <v>283500</v>
      </c>
      <c r="M16" s="24">
        <f t="shared" si="7"/>
        <v>283500</v>
      </c>
      <c r="N16" s="24">
        <f t="shared" si="7"/>
        <v>283500</v>
      </c>
    </row>
    <row r="17">
      <c r="A17" s="25" t="s">
        <v>32</v>
      </c>
      <c r="C17" s="26">
        <f t="shared" ref="C17:N17" si="8">C16/C2</f>
        <v>0.21</v>
      </c>
      <c r="D17" s="26">
        <f t="shared" si="8"/>
        <v>0.21</v>
      </c>
      <c r="E17" s="26">
        <f t="shared" si="8"/>
        <v>0.21</v>
      </c>
      <c r="F17" s="26">
        <f t="shared" si="8"/>
        <v>0.21</v>
      </c>
      <c r="G17" s="26">
        <f t="shared" si="8"/>
        <v>0.21</v>
      </c>
      <c r="H17" s="26">
        <f t="shared" si="8"/>
        <v>0.21</v>
      </c>
      <c r="I17" s="26">
        <f t="shared" si="8"/>
        <v>0.21</v>
      </c>
      <c r="J17" s="26">
        <f t="shared" si="8"/>
        <v>0.21</v>
      </c>
      <c r="K17" s="26">
        <f t="shared" si="8"/>
        <v>0.21</v>
      </c>
      <c r="L17" s="26">
        <f t="shared" si="8"/>
        <v>0.21</v>
      </c>
      <c r="M17" s="26">
        <f t="shared" si="8"/>
        <v>0.21</v>
      </c>
      <c r="N17" s="26">
        <f t="shared" si="8"/>
        <v>0.21</v>
      </c>
    </row>
    <row r="18">
      <c r="A18" s="20"/>
      <c r="C18" s="20"/>
    </row>
    <row r="19" ht="25.5" customHeight="1">
      <c r="A19" s="8" t="s">
        <v>33</v>
      </c>
      <c r="C19" s="16">
        <f t="shared" ref="C19:N19" si="9">sum(C20:C30)</f>
        <v>-151315</v>
      </c>
      <c r="D19" s="16">
        <f t="shared" si="9"/>
        <v>-151315</v>
      </c>
      <c r="E19" s="16">
        <f t="shared" si="9"/>
        <v>-151315</v>
      </c>
      <c r="F19" s="16">
        <f t="shared" si="9"/>
        <v>-151315</v>
      </c>
      <c r="G19" s="16">
        <f t="shared" si="9"/>
        <v>-151315</v>
      </c>
      <c r="H19" s="16">
        <f t="shared" si="9"/>
        <v>-151315</v>
      </c>
      <c r="I19" s="16">
        <f t="shared" si="9"/>
        <v>-151315</v>
      </c>
      <c r="J19" s="16">
        <f t="shared" si="9"/>
        <v>-151315</v>
      </c>
      <c r="K19" s="16">
        <f t="shared" si="9"/>
        <v>-151315</v>
      </c>
      <c r="L19" s="16">
        <f t="shared" si="9"/>
        <v>-151315</v>
      </c>
      <c r="M19" s="16">
        <f t="shared" si="9"/>
        <v>-151315</v>
      </c>
      <c r="N19" s="16">
        <f t="shared" si="9"/>
        <v>-151315</v>
      </c>
    </row>
    <row r="20">
      <c r="A20" s="3" t="s">
        <v>35</v>
      </c>
      <c r="B20" s="27">
        <v>0.023</v>
      </c>
      <c r="C20" s="15">
        <f t="shared" ref="C20:N20" si="10">-C2*$B$12*$B$20</f>
        <v>-9315</v>
      </c>
      <c r="D20" s="15">
        <f t="shared" si="10"/>
        <v>-9315</v>
      </c>
      <c r="E20" s="15">
        <f t="shared" si="10"/>
        <v>-9315</v>
      </c>
      <c r="F20" s="15">
        <f t="shared" si="10"/>
        <v>-9315</v>
      </c>
      <c r="G20" s="15">
        <f t="shared" si="10"/>
        <v>-9315</v>
      </c>
      <c r="H20" s="15">
        <f t="shared" si="10"/>
        <v>-9315</v>
      </c>
      <c r="I20" s="15">
        <f t="shared" si="10"/>
        <v>-9315</v>
      </c>
      <c r="J20" s="15">
        <f t="shared" si="10"/>
        <v>-9315</v>
      </c>
      <c r="K20" s="15">
        <f t="shared" si="10"/>
        <v>-9315</v>
      </c>
      <c r="L20" s="15">
        <f t="shared" si="10"/>
        <v>-9315</v>
      </c>
      <c r="M20" s="15">
        <f t="shared" si="10"/>
        <v>-9315</v>
      </c>
      <c r="N20" s="15">
        <f t="shared" si="10"/>
        <v>-9315</v>
      </c>
    </row>
    <row r="21">
      <c r="A21" s="3" t="s">
        <v>36</v>
      </c>
      <c r="B21" s="19">
        <v>-40000.0</v>
      </c>
      <c r="C21" s="15">
        <f t="shared" ref="C21:N21" si="11">$B$21</f>
        <v>-40000</v>
      </c>
      <c r="D21" s="15">
        <f t="shared" si="11"/>
        <v>-40000</v>
      </c>
      <c r="E21" s="15">
        <f t="shared" si="11"/>
        <v>-40000</v>
      </c>
      <c r="F21" s="15">
        <f t="shared" si="11"/>
        <v>-40000</v>
      </c>
      <c r="G21" s="15">
        <f t="shared" si="11"/>
        <v>-40000</v>
      </c>
      <c r="H21" s="15">
        <f t="shared" si="11"/>
        <v>-40000</v>
      </c>
      <c r="I21" s="15">
        <f t="shared" si="11"/>
        <v>-40000</v>
      </c>
      <c r="J21" s="15">
        <f t="shared" si="11"/>
        <v>-40000</v>
      </c>
      <c r="K21" s="15">
        <f t="shared" si="11"/>
        <v>-40000</v>
      </c>
      <c r="L21" s="15">
        <f t="shared" si="11"/>
        <v>-40000</v>
      </c>
      <c r="M21" s="15">
        <f t="shared" si="11"/>
        <v>-40000</v>
      </c>
      <c r="N21" s="15">
        <f t="shared" si="11"/>
        <v>-40000</v>
      </c>
    </row>
    <row r="22">
      <c r="A22" s="3" t="s">
        <v>37</v>
      </c>
      <c r="B22" s="19">
        <v>0.0</v>
      </c>
      <c r="C22" s="15">
        <f t="shared" ref="C22:N22" si="12">$B$22</f>
        <v>0</v>
      </c>
      <c r="D22" s="15">
        <f t="shared" si="12"/>
        <v>0</v>
      </c>
      <c r="E22" s="15">
        <f t="shared" si="12"/>
        <v>0</v>
      </c>
      <c r="F22" s="15">
        <f t="shared" si="12"/>
        <v>0</v>
      </c>
      <c r="G22" s="15">
        <f t="shared" si="12"/>
        <v>0</v>
      </c>
      <c r="H22" s="15">
        <f t="shared" si="12"/>
        <v>0</v>
      </c>
      <c r="I22" s="15">
        <f t="shared" si="12"/>
        <v>0</v>
      </c>
      <c r="J22" s="15">
        <f t="shared" si="12"/>
        <v>0</v>
      </c>
      <c r="K22" s="15">
        <f t="shared" si="12"/>
        <v>0</v>
      </c>
      <c r="L22" s="15">
        <f t="shared" si="12"/>
        <v>0</v>
      </c>
      <c r="M22" s="15">
        <f t="shared" si="12"/>
        <v>0</v>
      </c>
      <c r="N22" s="15">
        <f t="shared" si="12"/>
        <v>0</v>
      </c>
    </row>
    <row r="23">
      <c r="A23" s="3" t="s">
        <v>39</v>
      </c>
      <c r="B23" s="19">
        <v>0.0</v>
      </c>
      <c r="C23" s="15">
        <f t="shared" ref="C23:N23" si="13">$B$23</f>
        <v>0</v>
      </c>
      <c r="D23" s="15">
        <f t="shared" si="13"/>
        <v>0</v>
      </c>
      <c r="E23" s="15">
        <f t="shared" si="13"/>
        <v>0</v>
      </c>
      <c r="F23" s="15">
        <f t="shared" si="13"/>
        <v>0</v>
      </c>
      <c r="G23" s="15">
        <f t="shared" si="13"/>
        <v>0</v>
      </c>
      <c r="H23" s="15">
        <f t="shared" si="13"/>
        <v>0</v>
      </c>
      <c r="I23" s="15">
        <f t="shared" si="13"/>
        <v>0</v>
      </c>
      <c r="J23" s="15">
        <f t="shared" si="13"/>
        <v>0</v>
      </c>
      <c r="K23" s="15">
        <f t="shared" si="13"/>
        <v>0</v>
      </c>
      <c r="L23" s="15">
        <f t="shared" si="13"/>
        <v>0</v>
      </c>
      <c r="M23" s="15">
        <f t="shared" si="13"/>
        <v>0</v>
      </c>
      <c r="N23" s="15">
        <f t="shared" si="13"/>
        <v>0</v>
      </c>
    </row>
    <row r="24">
      <c r="A24" s="3" t="s">
        <v>40</v>
      </c>
      <c r="B24" s="19">
        <v>-4000.0</v>
      </c>
      <c r="C24" s="15">
        <f t="shared" ref="C24:N24" si="14">$B$24</f>
        <v>-4000</v>
      </c>
      <c r="D24" s="15">
        <f t="shared" si="14"/>
        <v>-4000</v>
      </c>
      <c r="E24" s="15">
        <f t="shared" si="14"/>
        <v>-4000</v>
      </c>
      <c r="F24" s="15">
        <f t="shared" si="14"/>
        <v>-4000</v>
      </c>
      <c r="G24" s="15">
        <f t="shared" si="14"/>
        <v>-4000</v>
      </c>
      <c r="H24" s="15">
        <f t="shared" si="14"/>
        <v>-4000</v>
      </c>
      <c r="I24" s="15">
        <f t="shared" si="14"/>
        <v>-4000</v>
      </c>
      <c r="J24" s="15">
        <f t="shared" si="14"/>
        <v>-4000</v>
      </c>
      <c r="K24" s="15">
        <f t="shared" si="14"/>
        <v>-4000</v>
      </c>
      <c r="L24" s="15">
        <f t="shared" si="14"/>
        <v>-4000</v>
      </c>
      <c r="M24" s="15">
        <f t="shared" si="14"/>
        <v>-4000</v>
      </c>
      <c r="N24" s="15">
        <f t="shared" si="14"/>
        <v>-4000</v>
      </c>
    </row>
    <row r="25">
      <c r="A25" s="3" t="s">
        <v>41</v>
      </c>
      <c r="B25" s="19">
        <v>-75000.0</v>
      </c>
      <c r="C25" s="15">
        <f t="shared" ref="C25:N25" si="15">$B$25</f>
        <v>-75000</v>
      </c>
      <c r="D25" s="15">
        <f t="shared" si="15"/>
        <v>-75000</v>
      </c>
      <c r="E25" s="15">
        <f t="shared" si="15"/>
        <v>-75000</v>
      </c>
      <c r="F25" s="15">
        <f t="shared" si="15"/>
        <v>-75000</v>
      </c>
      <c r="G25" s="15">
        <f t="shared" si="15"/>
        <v>-75000</v>
      </c>
      <c r="H25" s="15">
        <f t="shared" si="15"/>
        <v>-75000</v>
      </c>
      <c r="I25" s="15">
        <f t="shared" si="15"/>
        <v>-75000</v>
      </c>
      <c r="J25" s="15">
        <f t="shared" si="15"/>
        <v>-75000</v>
      </c>
      <c r="K25" s="15">
        <f t="shared" si="15"/>
        <v>-75000</v>
      </c>
      <c r="L25" s="15">
        <f t="shared" si="15"/>
        <v>-75000</v>
      </c>
      <c r="M25" s="15">
        <f t="shared" si="15"/>
        <v>-75000</v>
      </c>
      <c r="N25" s="15">
        <f t="shared" si="15"/>
        <v>-75000</v>
      </c>
    </row>
    <row r="26">
      <c r="A26" s="3" t="s">
        <v>43</v>
      </c>
      <c r="B26" s="19">
        <v>-15000.0</v>
      </c>
      <c r="C26" s="15">
        <f t="shared" ref="C26:N26" si="16">$B$26</f>
        <v>-15000</v>
      </c>
      <c r="D26" s="15">
        <f t="shared" si="16"/>
        <v>-15000</v>
      </c>
      <c r="E26" s="15">
        <f t="shared" si="16"/>
        <v>-15000</v>
      </c>
      <c r="F26" s="15">
        <f t="shared" si="16"/>
        <v>-15000</v>
      </c>
      <c r="G26" s="15">
        <f t="shared" si="16"/>
        <v>-15000</v>
      </c>
      <c r="H26" s="15">
        <f t="shared" si="16"/>
        <v>-15000</v>
      </c>
      <c r="I26" s="15">
        <f t="shared" si="16"/>
        <v>-15000</v>
      </c>
      <c r="J26" s="15">
        <f t="shared" si="16"/>
        <v>-15000</v>
      </c>
      <c r="K26" s="15">
        <f t="shared" si="16"/>
        <v>-15000</v>
      </c>
      <c r="L26" s="15">
        <f t="shared" si="16"/>
        <v>-15000</v>
      </c>
      <c r="M26" s="15">
        <f t="shared" si="16"/>
        <v>-15000</v>
      </c>
      <c r="N26" s="15">
        <f t="shared" si="16"/>
        <v>-15000</v>
      </c>
    </row>
    <row r="27">
      <c r="A27" s="3" t="s">
        <v>62</v>
      </c>
      <c r="B27" s="19">
        <v>-4000.0</v>
      </c>
      <c r="C27" s="15">
        <f t="shared" ref="C27:N27" si="17">$B$27</f>
        <v>-4000</v>
      </c>
      <c r="D27" s="15">
        <f t="shared" si="17"/>
        <v>-4000</v>
      </c>
      <c r="E27" s="15">
        <f t="shared" si="17"/>
        <v>-4000</v>
      </c>
      <c r="F27" s="15">
        <f t="shared" si="17"/>
        <v>-4000</v>
      </c>
      <c r="G27" s="15">
        <f t="shared" si="17"/>
        <v>-4000</v>
      </c>
      <c r="H27" s="15">
        <f t="shared" si="17"/>
        <v>-4000</v>
      </c>
      <c r="I27" s="15">
        <f t="shared" si="17"/>
        <v>-4000</v>
      </c>
      <c r="J27" s="15">
        <f t="shared" si="17"/>
        <v>-4000</v>
      </c>
      <c r="K27" s="15">
        <f t="shared" si="17"/>
        <v>-4000</v>
      </c>
      <c r="L27" s="15">
        <f t="shared" si="17"/>
        <v>-4000</v>
      </c>
      <c r="M27" s="15">
        <f t="shared" si="17"/>
        <v>-4000</v>
      </c>
      <c r="N27" s="15">
        <f t="shared" si="17"/>
        <v>-4000</v>
      </c>
    </row>
    <row r="28">
      <c r="A28" s="3" t="s">
        <v>67</v>
      </c>
      <c r="B28" s="19">
        <v>-1000.0</v>
      </c>
      <c r="C28" s="15">
        <f t="shared" ref="C28:N28" si="18">$B$28</f>
        <v>-1000</v>
      </c>
      <c r="D28" s="15">
        <f t="shared" si="18"/>
        <v>-1000</v>
      </c>
      <c r="E28" s="15">
        <f t="shared" si="18"/>
        <v>-1000</v>
      </c>
      <c r="F28" s="15">
        <f t="shared" si="18"/>
        <v>-1000</v>
      </c>
      <c r="G28" s="15">
        <f t="shared" si="18"/>
        <v>-1000</v>
      </c>
      <c r="H28" s="15">
        <f t="shared" si="18"/>
        <v>-1000</v>
      </c>
      <c r="I28" s="15">
        <f t="shared" si="18"/>
        <v>-1000</v>
      </c>
      <c r="J28" s="15">
        <f t="shared" si="18"/>
        <v>-1000</v>
      </c>
      <c r="K28" s="15">
        <f t="shared" si="18"/>
        <v>-1000</v>
      </c>
      <c r="L28" s="15">
        <f t="shared" si="18"/>
        <v>-1000</v>
      </c>
      <c r="M28" s="15">
        <f t="shared" si="18"/>
        <v>-1000</v>
      </c>
      <c r="N28" s="15">
        <f t="shared" si="18"/>
        <v>-1000</v>
      </c>
    </row>
    <row r="29">
      <c r="A29" s="3" t="s">
        <v>68</v>
      </c>
      <c r="B29" s="19">
        <v>-3000.0</v>
      </c>
      <c r="C29" s="15">
        <f t="shared" ref="C29:N29" si="19">$B$29</f>
        <v>-3000</v>
      </c>
      <c r="D29" s="15">
        <f t="shared" si="19"/>
        <v>-3000</v>
      </c>
      <c r="E29" s="15">
        <f t="shared" si="19"/>
        <v>-3000</v>
      </c>
      <c r="F29" s="15">
        <f t="shared" si="19"/>
        <v>-3000</v>
      </c>
      <c r="G29" s="15">
        <f t="shared" si="19"/>
        <v>-3000</v>
      </c>
      <c r="H29" s="15">
        <f t="shared" si="19"/>
        <v>-3000</v>
      </c>
      <c r="I29" s="15">
        <f t="shared" si="19"/>
        <v>-3000</v>
      </c>
      <c r="J29" s="15">
        <f t="shared" si="19"/>
        <v>-3000</v>
      </c>
      <c r="K29" s="15">
        <f t="shared" si="19"/>
        <v>-3000</v>
      </c>
      <c r="L29" s="15">
        <f t="shared" si="19"/>
        <v>-3000</v>
      </c>
      <c r="M29" s="15">
        <f t="shared" si="19"/>
        <v>-3000</v>
      </c>
      <c r="N29" s="15">
        <f t="shared" si="19"/>
        <v>-3000</v>
      </c>
    </row>
    <row r="30">
      <c r="A30" s="20"/>
      <c r="B30" s="15"/>
      <c r="C30" s="15" t="str">
        <f t="shared" ref="C30:N30" si="20">$B$30</f>
        <v/>
      </c>
      <c r="D30" s="15" t="str">
        <f t="shared" si="20"/>
        <v/>
      </c>
      <c r="E30" s="15" t="str">
        <f t="shared" si="20"/>
        <v/>
      </c>
      <c r="F30" s="15" t="str">
        <f t="shared" si="20"/>
        <v/>
      </c>
      <c r="G30" s="15" t="str">
        <f t="shared" si="20"/>
        <v/>
      </c>
      <c r="H30" s="15" t="str">
        <f t="shared" si="20"/>
        <v/>
      </c>
      <c r="I30" s="15" t="str">
        <f t="shared" si="20"/>
        <v/>
      </c>
      <c r="J30" s="15" t="str">
        <f t="shared" si="20"/>
        <v/>
      </c>
      <c r="K30" s="15" t="str">
        <f t="shared" si="20"/>
        <v/>
      </c>
      <c r="L30" s="15" t="str">
        <f t="shared" si="20"/>
        <v/>
      </c>
      <c r="M30" s="15" t="str">
        <f t="shared" si="20"/>
        <v/>
      </c>
      <c r="N30" s="15" t="str">
        <f t="shared" si="20"/>
        <v/>
      </c>
    </row>
    <row r="31">
      <c r="A31" s="20"/>
      <c r="C31" s="20"/>
    </row>
    <row r="32" ht="25.5" customHeight="1">
      <c r="A32" s="22" t="s">
        <v>70</v>
      </c>
      <c r="C32" s="24">
        <f t="shared" ref="C32:N32" si="21">C16+C19</f>
        <v>132185</v>
      </c>
      <c r="D32" s="24">
        <f t="shared" si="21"/>
        <v>132185</v>
      </c>
      <c r="E32" s="24">
        <f t="shared" si="21"/>
        <v>132185</v>
      </c>
      <c r="F32" s="24">
        <f t="shared" si="21"/>
        <v>132185</v>
      </c>
      <c r="G32" s="24">
        <f t="shared" si="21"/>
        <v>132185</v>
      </c>
      <c r="H32" s="24">
        <f t="shared" si="21"/>
        <v>132185</v>
      </c>
      <c r="I32" s="24">
        <f t="shared" si="21"/>
        <v>132185</v>
      </c>
      <c r="J32" s="24">
        <f t="shared" si="21"/>
        <v>132185</v>
      </c>
      <c r="K32" s="24">
        <f t="shared" si="21"/>
        <v>132185</v>
      </c>
      <c r="L32" s="24">
        <f t="shared" si="21"/>
        <v>132185</v>
      </c>
      <c r="M32" s="24">
        <f t="shared" si="21"/>
        <v>132185</v>
      </c>
      <c r="N32" s="24">
        <f t="shared" si="21"/>
        <v>132185</v>
      </c>
    </row>
    <row r="33">
      <c r="A33" s="25" t="s">
        <v>71</v>
      </c>
      <c r="C33" s="54">
        <f t="shared" ref="C33:N33" si="22">C32/C2</f>
        <v>0.09791481481</v>
      </c>
      <c r="D33" s="54">
        <f t="shared" si="22"/>
        <v>0.09791481481</v>
      </c>
      <c r="E33" s="54">
        <f t="shared" si="22"/>
        <v>0.09791481481</v>
      </c>
      <c r="F33" s="54">
        <f t="shared" si="22"/>
        <v>0.09791481481</v>
      </c>
      <c r="G33" s="54">
        <f t="shared" si="22"/>
        <v>0.09791481481</v>
      </c>
      <c r="H33" s="54">
        <f t="shared" si="22"/>
        <v>0.09791481481</v>
      </c>
      <c r="I33" s="54">
        <f t="shared" si="22"/>
        <v>0.09791481481</v>
      </c>
      <c r="J33" s="54">
        <f t="shared" si="22"/>
        <v>0.09791481481</v>
      </c>
      <c r="K33" s="54">
        <f t="shared" si="22"/>
        <v>0.09791481481</v>
      </c>
      <c r="L33" s="54">
        <f t="shared" si="22"/>
        <v>0.09791481481</v>
      </c>
      <c r="M33" s="54">
        <f t="shared" si="22"/>
        <v>0.09791481481</v>
      </c>
      <c r="N33" s="54">
        <f t="shared" si="22"/>
        <v>0.09791481481</v>
      </c>
    </row>
    <row r="34">
      <c r="A34" s="20"/>
      <c r="C34" s="20"/>
    </row>
    <row r="35" ht="24.75" customHeight="1">
      <c r="A35" s="8" t="s">
        <v>51</v>
      </c>
      <c r="C35" s="16">
        <f t="shared" ref="C35:N35" si="23">sum(C36:C43)</f>
        <v>-68100</v>
      </c>
      <c r="D35" s="16">
        <f t="shared" si="23"/>
        <v>-68100</v>
      </c>
      <c r="E35" s="16">
        <f t="shared" si="23"/>
        <v>-68100</v>
      </c>
      <c r="F35" s="16">
        <f t="shared" si="23"/>
        <v>-68100</v>
      </c>
      <c r="G35" s="16">
        <f t="shared" si="23"/>
        <v>-68100</v>
      </c>
      <c r="H35" s="16">
        <f t="shared" si="23"/>
        <v>-68100</v>
      </c>
      <c r="I35" s="16">
        <f t="shared" si="23"/>
        <v>-68100</v>
      </c>
      <c r="J35" s="16">
        <f t="shared" si="23"/>
        <v>-68100</v>
      </c>
      <c r="K35" s="16">
        <f t="shared" si="23"/>
        <v>-68100</v>
      </c>
      <c r="L35" s="16">
        <f t="shared" si="23"/>
        <v>-68100</v>
      </c>
      <c r="M35" s="16">
        <f t="shared" si="23"/>
        <v>-68100</v>
      </c>
      <c r="N35" s="16">
        <f t="shared" si="23"/>
        <v>-68100</v>
      </c>
    </row>
    <row r="36">
      <c r="A36" s="3" t="s">
        <v>73</v>
      </c>
      <c r="B36" s="19">
        <v>-3100.0</v>
      </c>
      <c r="C36" s="15">
        <f t="shared" ref="C36:N36" si="24">$B$36</f>
        <v>-3100</v>
      </c>
      <c r="D36" s="15">
        <f t="shared" si="24"/>
        <v>-3100</v>
      </c>
      <c r="E36" s="15">
        <f t="shared" si="24"/>
        <v>-3100</v>
      </c>
      <c r="F36" s="15">
        <f t="shared" si="24"/>
        <v>-3100</v>
      </c>
      <c r="G36" s="15">
        <f t="shared" si="24"/>
        <v>-3100</v>
      </c>
      <c r="H36" s="15">
        <f t="shared" si="24"/>
        <v>-3100</v>
      </c>
      <c r="I36" s="15">
        <f t="shared" si="24"/>
        <v>-3100</v>
      </c>
      <c r="J36" s="15">
        <f t="shared" si="24"/>
        <v>-3100</v>
      </c>
      <c r="K36" s="15">
        <f t="shared" si="24"/>
        <v>-3100</v>
      </c>
      <c r="L36" s="15">
        <f t="shared" si="24"/>
        <v>-3100</v>
      </c>
      <c r="M36" s="15">
        <f t="shared" si="24"/>
        <v>-3100</v>
      </c>
      <c r="N36" s="15">
        <f t="shared" si="24"/>
        <v>-3100</v>
      </c>
    </row>
    <row r="37">
      <c r="A37" s="3" t="s">
        <v>74</v>
      </c>
      <c r="B37" s="19">
        <v>-50000.0</v>
      </c>
      <c r="C37" s="15">
        <f t="shared" ref="C37:N37" si="25">$B$37</f>
        <v>-50000</v>
      </c>
      <c r="D37" s="15">
        <f t="shared" si="25"/>
        <v>-50000</v>
      </c>
      <c r="E37" s="15">
        <f t="shared" si="25"/>
        <v>-50000</v>
      </c>
      <c r="F37" s="15">
        <f t="shared" si="25"/>
        <v>-50000</v>
      </c>
      <c r="G37" s="15">
        <f t="shared" si="25"/>
        <v>-50000</v>
      </c>
      <c r="H37" s="15">
        <f t="shared" si="25"/>
        <v>-50000</v>
      </c>
      <c r="I37" s="15">
        <f t="shared" si="25"/>
        <v>-50000</v>
      </c>
      <c r="J37" s="15">
        <f t="shared" si="25"/>
        <v>-50000</v>
      </c>
      <c r="K37" s="15">
        <f t="shared" si="25"/>
        <v>-50000</v>
      </c>
      <c r="L37" s="15">
        <f t="shared" si="25"/>
        <v>-50000</v>
      </c>
      <c r="M37" s="15">
        <f t="shared" si="25"/>
        <v>-50000</v>
      </c>
      <c r="N37" s="15">
        <f t="shared" si="25"/>
        <v>-50000</v>
      </c>
    </row>
    <row r="38">
      <c r="A38" s="3" t="s">
        <v>76</v>
      </c>
      <c r="B38" s="19">
        <v>-5000.0</v>
      </c>
      <c r="C38" s="15">
        <f t="shared" ref="C38:N38" si="26">$B$38</f>
        <v>-5000</v>
      </c>
      <c r="D38" s="15">
        <f t="shared" si="26"/>
        <v>-5000</v>
      </c>
      <c r="E38" s="15">
        <f t="shared" si="26"/>
        <v>-5000</v>
      </c>
      <c r="F38" s="15">
        <f t="shared" si="26"/>
        <v>-5000</v>
      </c>
      <c r="G38" s="15">
        <f t="shared" si="26"/>
        <v>-5000</v>
      </c>
      <c r="H38" s="15">
        <f t="shared" si="26"/>
        <v>-5000</v>
      </c>
      <c r="I38" s="15">
        <f t="shared" si="26"/>
        <v>-5000</v>
      </c>
      <c r="J38" s="15">
        <f t="shared" si="26"/>
        <v>-5000</v>
      </c>
      <c r="K38" s="15">
        <f t="shared" si="26"/>
        <v>-5000</v>
      </c>
      <c r="L38" s="15">
        <f t="shared" si="26"/>
        <v>-5000</v>
      </c>
      <c r="M38" s="15">
        <f t="shared" si="26"/>
        <v>-5000</v>
      </c>
      <c r="N38" s="15">
        <f t="shared" si="26"/>
        <v>-5000</v>
      </c>
    </row>
    <row r="39">
      <c r="A39" s="3" t="s">
        <v>77</v>
      </c>
      <c r="B39" s="19">
        <v>-7000.0</v>
      </c>
      <c r="C39" s="15">
        <f t="shared" ref="C39:N39" si="27">$B$39</f>
        <v>-7000</v>
      </c>
      <c r="D39" s="15">
        <f t="shared" si="27"/>
        <v>-7000</v>
      </c>
      <c r="E39" s="15">
        <f t="shared" si="27"/>
        <v>-7000</v>
      </c>
      <c r="F39" s="15">
        <f t="shared" si="27"/>
        <v>-7000</v>
      </c>
      <c r="G39" s="15">
        <f t="shared" si="27"/>
        <v>-7000</v>
      </c>
      <c r="H39" s="15">
        <f t="shared" si="27"/>
        <v>-7000</v>
      </c>
      <c r="I39" s="15">
        <f t="shared" si="27"/>
        <v>-7000</v>
      </c>
      <c r="J39" s="15">
        <f t="shared" si="27"/>
        <v>-7000</v>
      </c>
      <c r="K39" s="15">
        <f t="shared" si="27"/>
        <v>-7000</v>
      </c>
      <c r="L39" s="15">
        <f t="shared" si="27"/>
        <v>-7000</v>
      </c>
      <c r="M39" s="15">
        <f t="shared" si="27"/>
        <v>-7000</v>
      </c>
      <c r="N39" s="15">
        <f t="shared" si="27"/>
        <v>-7000</v>
      </c>
    </row>
    <row r="40">
      <c r="A40" s="3" t="s">
        <v>78</v>
      </c>
      <c r="B40" s="19">
        <v>-2000.0</v>
      </c>
      <c r="C40" s="15">
        <f t="shared" ref="C40:N40" si="28">$B$40</f>
        <v>-2000</v>
      </c>
      <c r="D40" s="15">
        <f t="shared" si="28"/>
        <v>-2000</v>
      </c>
      <c r="E40" s="15">
        <f t="shared" si="28"/>
        <v>-2000</v>
      </c>
      <c r="F40" s="15">
        <f t="shared" si="28"/>
        <v>-2000</v>
      </c>
      <c r="G40" s="15">
        <f t="shared" si="28"/>
        <v>-2000</v>
      </c>
      <c r="H40" s="15">
        <f t="shared" si="28"/>
        <v>-2000</v>
      </c>
      <c r="I40" s="15">
        <f t="shared" si="28"/>
        <v>-2000</v>
      </c>
      <c r="J40" s="15">
        <f t="shared" si="28"/>
        <v>-2000</v>
      </c>
      <c r="K40" s="15">
        <f t="shared" si="28"/>
        <v>-2000</v>
      </c>
      <c r="L40" s="15">
        <f t="shared" si="28"/>
        <v>-2000</v>
      </c>
      <c r="M40" s="15">
        <f t="shared" si="28"/>
        <v>-2000</v>
      </c>
      <c r="N40" s="15">
        <f t="shared" si="28"/>
        <v>-2000</v>
      </c>
    </row>
    <row r="41">
      <c r="A41" s="3" t="s">
        <v>79</v>
      </c>
      <c r="C41" s="15">
        <f t="shared" ref="C41:N41" si="29">C14</f>
        <v>0</v>
      </c>
      <c r="D41" s="15">
        <f t="shared" si="29"/>
        <v>0</v>
      </c>
      <c r="E41" s="15">
        <f t="shared" si="29"/>
        <v>0</v>
      </c>
      <c r="F41" s="15">
        <f t="shared" si="29"/>
        <v>0</v>
      </c>
      <c r="G41" s="15">
        <f t="shared" si="29"/>
        <v>0</v>
      </c>
      <c r="H41" s="15">
        <f t="shared" si="29"/>
        <v>0</v>
      </c>
      <c r="I41" s="15">
        <f t="shared" si="29"/>
        <v>0</v>
      </c>
      <c r="J41" s="15">
        <f t="shared" si="29"/>
        <v>0</v>
      </c>
      <c r="K41" s="15">
        <f t="shared" si="29"/>
        <v>0</v>
      </c>
      <c r="L41" s="15">
        <f t="shared" si="29"/>
        <v>0</v>
      </c>
      <c r="M41" s="15">
        <f t="shared" si="29"/>
        <v>0</v>
      </c>
      <c r="N41" s="15">
        <f t="shared" si="29"/>
        <v>0</v>
      </c>
    </row>
    <row r="42">
      <c r="A42" s="3" t="s">
        <v>80</v>
      </c>
      <c r="B42" s="19">
        <v>-1000.0</v>
      </c>
      <c r="C42" s="15">
        <f t="shared" ref="C42:N42" si="30">$B$42</f>
        <v>-1000</v>
      </c>
      <c r="D42" s="15">
        <f t="shared" si="30"/>
        <v>-1000</v>
      </c>
      <c r="E42" s="15">
        <f t="shared" si="30"/>
        <v>-1000</v>
      </c>
      <c r="F42" s="15">
        <f t="shared" si="30"/>
        <v>-1000</v>
      </c>
      <c r="G42" s="15">
        <f t="shared" si="30"/>
        <v>-1000</v>
      </c>
      <c r="H42" s="15">
        <f t="shared" si="30"/>
        <v>-1000</v>
      </c>
      <c r="I42" s="15">
        <f t="shared" si="30"/>
        <v>-1000</v>
      </c>
      <c r="J42" s="15">
        <f t="shared" si="30"/>
        <v>-1000</v>
      </c>
      <c r="K42" s="15">
        <f t="shared" si="30"/>
        <v>-1000</v>
      </c>
      <c r="L42" s="15">
        <f t="shared" si="30"/>
        <v>-1000</v>
      </c>
      <c r="M42" s="15">
        <f t="shared" si="30"/>
        <v>-1000</v>
      </c>
      <c r="N42" s="15">
        <f t="shared" si="30"/>
        <v>-1000</v>
      </c>
    </row>
    <row r="43">
      <c r="A43" s="20"/>
      <c r="B43" s="15"/>
      <c r="C43" s="15" t="str">
        <f t="shared" ref="C43:N43" si="31">$B$43</f>
        <v/>
      </c>
      <c r="D43" s="15" t="str">
        <f t="shared" si="31"/>
        <v/>
      </c>
      <c r="E43" s="15" t="str">
        <f t="shared" si="31"/>
        <v/>
      </c>
      <c r="F43" s="15" t="str">
        <f t="shared" si="31"/>
        <v/>
      </c>
      <c r="G43" s="15" t="str">
        <f t="shared" si="31"/>
        <v/>
      </c>
      <c r="H43" s="15" t="str">
        <f t="shared" si="31"/>
        <v/>
      </c>
      <c r="I43" s="15" t="str">
        <f t="shared" si="31"/>
        <v/>
      </c>
      <c r="J43" s="15" t="str">
        <f t="shared" si="31"/>
        <v/>
      </c>
      <c r="K43" s="15" t="str">
        <f t="shared" si="31"/>
        <v/>
      </c>
      <c r="L43" s="15" t="str">
        <f t="shared" si="31"/>
        <v/>
      </c>
      <c r="M43" s="15" t="str">
        <f t="shared" si="31"/>
        <v/>
      </c>
      <c r="N43" s="15" t="str">
        <f t="shared" si="31"/>
        <v/>
      </c>
    </row>
    <row r="44">
      <c r="A44" s="20"/>
      <c r="C44" s="20"/>
    </row>
    <row r="45" ht="25.5" customHeight="1">
      <c r="A45" s="22" t="s">
        <v>82</v>
      </c>
      <c r="C45" s="24">
        <f t="shared" ref="C45:N45" si="32">C32+C35</f>
        <v>64085</v>
      </c>
      <c r="D45" s="24">
        <f t="shared" si="32"/>
        <v>64085</v>
      </c>
      <c r="E45" s="24">
        <f t="shared" si="32"/>
        <v>64085</v>
      </c>
      <c r="F45" s="24">
        <f t="shared" si="32"/>
        <v>64085</v>
      </c>
      <c r="G45" s="24">
        <f t="shared" si="32"/>
        <v>64085</v>
      </c>
      <c r="H45" s="24">
        <f t="shared" si="32"/>
        <v>64085</v>
      </c>
      <c r="I45" s="24">
        <f t="shared" si="32"/>
        <v>64085</v>
      </c>
      <c r="J45" s="24">
        <f t="shared" si="32"/>
        <v>64085</v>
      </c>
      <c r="K45" s="24">
        <f t="shared" si="32"/>
        <v>64085</v>
      </c>
      <c r="L45" s="24">
        <f t="shared" si="32"/>
        <v>64085</v>
      </c>
      <c r="M45" s="24">
        <f t="shared" si="32"/>
        <v>64085</v>
      </c>
      <c r="N45" s="24">
        <f t="shared" si="32"/>
        <v>64085</v>
      </c>
    </row>
    <row r="46">
      <c r="A46" s="25" t="s">
        <v>83</v>
      </c>
      <c r="C46" s="54">
        <f t="shared" ref="C46:N46" si="33">C45/C2</f>
        <v>0.04747037037</v>
      </c>
      <c r="D46" s="54">
        <f t="shared" si="33"/>
        <v>0.04747037037</v>
      </c>
      <c r="E46" s="54">
        <f t="shared" si="33"/>
        <v>0.04747037037</v>
      </c>
      <c r="F46" s="54">
        <f t="shared" si="33"/>
        <v>0.04747037037</v>
      </c>
      <c r="G46" s="54">
        <f t="shared" si="33"/>
        <v>0.04747037037</v>
      </c>
      <c r="H46" s="54">
        <f t="shared" si="33"/>
        <v>0.04747037037</v>
      </c>
      <c r="I46" s="54">
        <f t="shared" si="33"/>
        <v>0.04747037037</v>
      </c>
      <c r="J46" s="54">
        <f t="shared" si="33"/>
        <v>0.04747037037</v>
      </c>
      <c r="K46" s="54">
        <f t="shared" si="33"/>
        <v>0.04747037037</v>
      </c>
      <c r="L46" s="54">
        <f t="shared" si="33"/>
        <v>0.04747037037</v>
      </c>
      <c r="M46" s="54">
        <f t="shared" si="33"/>
        <v>0.04747037037</v>
      </c>
      <c r="N46" s="54">
        <f t="shared" si="33"/>
        <v>0.04747037037</v>
      </c>
    </row>
    <row r="47">
      <c r="A47" s="3" t="s">
        <v>57</v>
      </c>
      <c r="B47" s="1">
        <v>-5500.0</v>
      </c>
      <c r="C47" s="15">
        <f t="shared" ref="C47:N47" si="34">$B$47</f>
        <v>-5500</v>
      </c>
      <c r="D47" s="15">
        <f t="shared" si="34"/>
        <v>-5500</v>
      </c>
      <c r="E47" s="15">
        <f t="shared" si="34"/>
        <v>-5500</v>
      </c>
      <c r="F47" s="15">
        <f t="shared" si="34"/>
        <v>-5500</v>
      </c>
      <c r="G47" s="15">
        <f t="shared" si="34"/>
        <v>-5500</v>
      </c>
      <c r="H47" s="15">
        <f t="shared" si="34"/>
        <v>-5500</v>
      </c>
      <c r="I47" s="15">
        <f t="shared" si="34"/>
        <v>-5500</v>
      </c>
      <c r="J47" s="15">
        <f t="shared" si="34"/>
        <v>-5500</v>
      </c>
      <c r="K47" s="15">
        <f t="shared" si="34"/>
        <v>-5500</v>
      </c>
      <c r="L47" s="15">
        <f t="shared" si="34"/>
        <v>-5500</v>
      </c>
      <c r="M47" s="15">
        <f t="shared" si="34"/>
        <v>-5500</v>
      </c>
      <c r="N47" s="15">
        <f t="shared" si="34"/>
        <v>-5500</v>
      </c>
    </row>
    <row r="48">
      <c r="A48" s="3" t="s">
        <v>84</v>
      </c>
      <c r="B48" s="1">
        <v>0.0</v>
      </c>
      <c r="C48" s="15">
        <f t="shared" ref="C48:N48" si="35">$B$48</f>
        <v>0</v>
      </c>
      <c r="D48" s="15">
        <f t="shared" si="35"/>
        <v>0</v>
      </c>
      <c r="E48" s="15">
        <f t="shared" si="35"/>
        <v>0</v>
      </c>
      <c r="F48" s="15">
        <f t="shared" si="35"/>
        <v>0</v>
      </c>
      <c r="G48" s="15">
        <f t="shared" si="35"/>
        <v>0</v>
      </c>
      <c r="H48" s="15">
        <f t="shared" si="35"/>
        <v>0</v>
      </c>
      <c r="I48" s="15">
        <f t="shared" si="35"/>
        <v>0</v>
      </c>
      <c r="J48" s="15">
        <f t="shared" si="35"/>
        <v>0</v>
      </c>
      <c r="K48" s="15">
        <f t="shared" si="35"/>
        <v>0</v>
      </c>
      <c r="L48" s="15">
        <f t="shared" si="35"/>
        <v>0</v>
      </c>
      <c r="M48" s="15">
        <f t="shared" si="35"/>
        <v>0</v>
      </c>
      <c r="N48" s="15">
        <f t="shared" si="35"/>
        <v>0</v>
      </c>
    </row>
    <row r="49">
      <c r="A49" s="3" t="s">
        <v>85</v>
      </c>
      <c r="B49" s="1">
        <v>-6500.0</v>
      </c>
      <c r="C49" s="15">
        <f t="shared" ref="C49:N49" si="36">$B$49</f>
        <v>-6500</v>
      </c>
      <c r="D49" s="15">
        <f t="shared" si="36"/>
        <v>-6500</v>
      </c>
      <c r="E49" s="15">
        <f t="shared" si="36"/>
        <v>-6500</v>
      </c>
      <c r="F49" s="15">
        <f t="shared" si="36"/>
        <v>-6500</v>
      </c>
      <c r="G49" s="15">
        <f t="shared" si="36"/>
        <v>-6500</v>
      </c>
      <c r="H49" s="15">
        <f t="shared" si="36"/>
        <v>-6500</v>
      </c>
      <c r="I49" s="15">
        <f t="shared" si="36"/>
        <v>-6500</v>
      </c>
      <c r="J49" s="15">
        <f t="shared" si="36"/>
        <v>-6500</v>
      </c>
      <c r="K49" s="15">
        <f t="shared" si="36"/>
        <v>-6500</v>
      </c>
      <c r="L49" s="15">
        <f t="shared" si="36"/>
        <v>-6500</v>
      </c>
      <c r="M49" s="15">
        <f t="shared" si="36"/>
        <v>-6500</v>
      </c>
      <c r="N49" s="15">
        <f t="shared" si="36"/>
        <v>-6500</v>
      </c>
    </row>
    <row r="50">
      <c r="A50" s="20"/>
      <c r="C50" s="20"/>
    </row>
    <row r="51" ht="24.75" customHeight="1">
      <c r="A51" s="8" t="s">
        <v>60</v>
      </c>
      <c r="C51" s="16">
        <f t="shared" ref="C51:N51" si="37">C45+C47+C48+C49</f>
        <v>52085</v>
      </c>
      <c r="D51" s="16">
        <f t="shared" si="37"/>
        <v>52085</v>
      </c>
      <c r="E51" s="16">
        <f t="shared" si="37"/>
        <v>52085</v>
      </c>
      <c r="F51" s="16">
        <f t="shared" si="37"/>
        <v>52085</v>
      </c>
      <c r="G51" s="16">
        <f t="shared" si="37"/>
        <v>52085</v>
      </c>
      <c r="H51" s="16">
        <f t="shared" si="37"/>
        <v>52085</v>
      </c>
      <c r="I51" s="16">
        <f t="shared" si="37"/>
        <v>52085</v>
      </c>
      <c r="J51" s="16">
        <f t="shared" si="37"/>
        <v>52085</v>
      </c>
      <c r="K51" s="16">
        <f t="shared" si="37"/>
        <v>52085</v>
      </c>
      <c r="L51" s="16">
        <f t="shared" si="37"/>
        <v>52085</v>
      </c>
      <c r="M51" s="16">
        <f t="shared" si="37"/>
        <v>52085</v>
      </c>
      <c r="N51" s="16">
        <f t="shared" si="37"/>
        <v>52085</v>
      </c>
    </row>
    <row r="52">
      <c r="A52" s="25" t="s">
        <v>86</v>
      </c>
      <c r="C52" s="54">
        <f t="shared" ref="C52:N52" si="38">C51/C2</f>
        <v>0.03858148148</v>
      </c>
      <c r="D52" s="54">
        <f t="shared" si="38"/>
        <v>0.03858148148</v>
      </c>
      <c r="E52" s="54">
        <f t="shared" si="38"/>
        <v>0.03858148148</v>
      </c>
      <c r="F52" s="54">
        <f t="shared" si="38"/>
        <v>0.03858148148</v>
      </c>
      <c r="G52" s="54">
        <f t="shared" si="38"/>
        <v>0.03858148148</v>
      </c>
      <c r="H52" s="54">
        <f t="shared" si="38"/>
        <v>0.03858148148</v>
      </c>
      <c r="I52" s="54">
        <f t="shared" si="38"/>
        <v>0.03858148148</v>
      </c>
      <c r="J52" s="54">
        <f t="shared" si="38"/>
        <v>0.03858148148</v>
      </c>
      <c r="K52" s="54">
        <f t="shared" si="38"/>
        <v>0.03858148148</v>
      </c>
      <c r="L52" s="54">
        <f t="shared" si="38"/>
        <v>0.03858148148</v>
      </c>
      <c r="M52" s="54">
        <f t="shared" si="38"/>
        <v>0.03858148148</v>
      </c>
      <c r="N52" s="54">
        <f t="shared" si="38"/>
        <v>0.03858148148</v>
      </c>
    </row>
    <row r="53">
      <c r="A53" s="3" t="s">
        <v>64</v>
      </c>
      <c r="C53" s="15">
        <f t="shared" ref="C53:N53" si="39">B53+C51</f>
        <v>52085</v>
      </c>
      <c r="D53" s="15">
        <f t="shared" si="39"/>
        <v>104170</v>
      </c>
      <c r="E53" s="15">
        <f t="shared" si="39"/>
        <v>156255</v>
      </c>
      <c r="F53" s="15">
        <f t="shared" si="39"/>
        <v>208340</v>
      </c>
      <c r="G53" s="15">
        <f t="shared" si="39"/>
        <v>260425</v>
      </c>
      <c r="H53" s="15">
        <f t="shared" si="39"/>
        <v>312510</v>
      </c>
      <c r="I53" s="15">
        <f t="shared" si="39"/>
        <v>364595</v>
      </c>
      <c r="J53" s="15">
        <f t="shared" si="39"/>
        <v>416680</v>
      </c>
      <c r="K53" s="15">
        <f t="shared" si="39"/>
        <v>468765</v>
      </c>
      <c r="L53" s="15">
        <f t="shared" si="39"/>
        <v>520850</v>
      </c>
      <c r="M53" s="15">
        <f t="shared" si="39"/>
        <v>572935</v>
      </c>
      <c r="N53" s="15">
        <f t="shared" si="39"/>
        <v>625020</v>
      </c>
    </row>
    <row r="54" ht="33.0" customHeight="1">
      <c r="A54" s="20"/>
      <c r="C54" s="20"/>
    </row>
    <row r="55" ht="29.25" customHeight="1">
      <c r="A55" s="8" t="s">
        <v>65</v>
      </c>
      <c r="C55" s="10">
        <f t="shared" ref="C55:N55" si="40">C61-C67</f>
        <v>-177750</v>
      </c>
      <c r="D55" s="10">
        <f t="shared" si="40"/>
        <v>-177750</v>
      </c>
      <c r="E55" s="10">
        <f t="shared" si="40"/>
        <v>-177750</v>
      </c>
      <c r="F55" s="10">
        <f t="shared" si="40"/>
        <v>-177750</v>
      </c>
      <c r="G55" s="10">
        <f t="shared" si="40"/>
        <v>-177750</v>
      </c>
      <c r="H55" s="10">
        <f t="shared" si="40"/>
        <v>-177750</v>
      </c>
      <c r="I55" s="10">
        <f t="shared" si="40"/>
        <v>-177750</v>
      </c>
      <c r="J55" s="10">
        <f t="shared" si="40"/>
        <v>-177750</v>
      </c>
      <c r="K55" s="10">
        <f t="shared" si="40"/>
        <v>-177750</v>
      </c>
      <c r="L55" s="10">
        <f t="shared" si="40"/>
        <v>-177750</v>
      </c>
      <c r="M55" s="10">
        <f t="shared" si="40"/>
        <v>-177750</v>
      </c>
      <c r="N55" s="10">
        <f t="shared" si="40"/>
        <v>-177750</v>
      </c>
    </row>
    <row r="56">
      <c r="A56" s="3" t="s">
        <v>87</v>
      </c>
      <c r="C56" s="15">
        <f t="shared" ref="C56:N56" si="41">C62-C68</f>
        <v>-177750</v>
      </c>
      <c r="D56" s="15">
        <f t="shared" si="41"/>
        <v>0</v>
      </c>
      <c r="E56" s="15">
        <f t="shared" si="41"/>
        <v>0</v>
      </c>
      <c r="F56" s="15">
        <f t="shared" si="41"/>
        <v>0</v>
      </c>
      <c r="G56" s="15">
        <f t="shared" si="41"/>
        <v>0</v>
      </c>
      <c r="H56" s="15">
        <f t="shared" si="41"/>
        <v>0</v>
      </c>
      <c r="I56" s="15">
        <f t="shared" si="41"/>
        <v>0</v>
      </c>
      <c r="J56" s="15">
        <f t="shared" si="41"/>
        <v>0</v>
      </c>
      <c r="K56" s="15">
        <f t="shared" si="41"/>
        <v>0</v>
      </c>
      <c r="L56" s="15">
        <f t="shared" si="41"/>
        <v>0</v>
      </c>
      <c r="M56" s="15">
        <f t="shared" si="41"/>
        <v>0</v>
      </c>
      <c r="N56" s="15">
        <f t="shared" si="41"/>
        <v>0</v>
      </c>
    </row>
    <row r="57">
      <c r="A57" s="20"/>
      <c r="C57" s="20"/>
    </row>
    <row r="58">
      <c r="A58" s="55" t="s">
        <v>88</v>
      </c>
      <c r="C58" s="55"/>
    </row>
    <row r="59">
      <c r="A59" s="3" t="s">
        <v>89</v>
      </c>
      <c r="B59" s="12">
        <v>5.0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>
      <c r="A60" s="3" t="s">
        <v>90</v>
      </c>
      <c r="C60" s="15">
        <f t="shared" ref="C60:N60" si="42">B61</f>
        <v>0</v>
      </c>
      <c r="D60" s="15">
        <f t="shared" si="42"/>
        <v>177750</v>
      </c>
      <c r="E60" s="15">
        <f t="shared" si="42"/>
        <v>177750</v>
      </c>
      <c r="F60" s="15">
        <f t="shared" si="42"/>
        <v>177750</v>
      </c>
      <c r="G60" s="15">
        <f t="shared" si="42"/>
        <v>177750</v>
      </c>
      <c r="H60" s="15">
        <f t="shared" si="42"/>
        <v>177750</v>
      </c>
      <c r="I60" s="15">
        <f t="shared" si="42"/>
        <v>177750</v>
      </c>
      <c r="J60" s="15">
        <f t="shared" si="42"/>
        <v>177750</v>
      </c>
      <c r="K60" s="15">
        <f t="shared" si="42"/>
        <v>177750</v>
      </c>
      <c r="L60" s="15">
        <f t="shared" si="42"/>
        <v>177750</v>
      </c>
      <c r="M60" s="15">
        <f t="shared" si="42"/>
        <v>177750</v>
      </c>
      <c r="N60" s="15">
        <f t="shared" si="42"/>
        <v>177750</v>
      </c>
    </row>
    <row r="61">
      <c r="A61" s="3" t="s">
        <v>91</v>
      </c>
      <c r="B61" s="12">
        <v>0.0</v>
      </c>
      <c r="C61" s="15">
        <f t="shared" ref="C61:N61" si="43">-C11*$B$59/30</f>
        <v>177750</v>
      </c>
      <c r="D61" s="15">
        <f t="shared" si="43"/>
        <v>177750</v>
      </c>
      <c r="E61" s="15">
        <f t="shared" si="43"/>
        <v>177750</v>
      </c>
      <c r="F61" s="15">
        <f t="shared" si="43"/>
        <v>177750</v>
      </c>
      <c r="G61" s="15">
        <f t="shared" si="43"/>
        <v>177750</v>
      </c>
      <c r="H61" s="15">
        <f t="shared" si="43"/>
        <v>177750</v>
      </c>
      <c r="I61" s="15">
        <f t="shared" si="43"/>
        <v>177750</v>
      </c>
      <c r="J61" s="15">
        <f t="shared" si="43"/>
        <v>177750</v>
      </c>
      <c r="K61" s="15">
        <f t="shared" si="43"/>
        <v>177750</v>
      </c>
      <c r="L61" s="15">
        <f t="shared" si="43"/>
        <v>177750</v>
      </c>
      <c r="M61" s="15">
        <f t="shared" si="43"/>
        <v>177750</v>
      </c>
      <c r="N61" s="15">
        <f t="shared" si="43"/>
        <v>177750</v>
      </c>
    </row>
    <row r="62">
      <c r="A62" s="3" t="s">
        <v>92</v>
      </c>
      <c r="C62" s="15">
        <f t="shared" ref="C62:N62" si="44">C61-C60</f>
        <v>177750</v>
      </c>
      <c r="D62" s="15">
        <f t="shared" si="44"/>
        <v>0</v>
      </c>
      <c r="E62" s="15">
        <f t="shared" si="44"/>
        <v>0</v>
      </c>
      <c r="F62" s="15">
        <f t="shared" si="44"/>
        <v>0</v>
      </c>
      <c r="G62" s="15">
        <f t="shared" si="44"/>
        <v>0</v>
      </c>
      <c r="H62" s="15">
        <f t="shared" si="44"/>
        <v>0</v>
      </c>
      <c r="I62" s="15">
        <f t="shared" si="44"/>
        <v>0</v>
      </c>
      <c r="J62" s="15">
        <f t="shared" si="44"/>
        <v>0</v>
      </c>
      <c r="K62" s="15">
        <f t="shared" si="44"/>
        <v>0</v>
      </c>
      <c r="L62" s="15">
        <f t="shared" si="44"/>
        <v>0</v>
      </c>
      <c r="M62" s="15">
        <f t="shared" si="44"/>
        <v>0</v>
      </c>
      <c r="N62" s="15">
        <f t="shared" si="44"/>
        <v>0</v>
      </c>
    </row>
    <row r="63">
      <c r="A63" s="20"/>
      <c r="C63" s="20"/>
    </row>
    <row r="64">
      <c r="A64" s="55" t="s">
        <v>93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</row>
    <row r="65">
      <c r="A65" s="3" t="s">
        <v>94</v>
      </c>
      <c r="B65" s="12">
        <v>10.0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>
      <c r="A66" s="3" t="s">
        <v>95</v>
      </c>
      <c r="C66" s="15">
        <f t="shared" ref="C66:N66" si="45">B67</f>
        <v>0</v>
      </c>
      <c r="D66" s="15">
        <f t="shared" si="45"/>
        <v>355500</v>
      </c>
      <c r="E66" s="15">
        <f t="shared" si="45"/>
        <v>355500</v>
      </c>
      <c r="F66" s="15">
        <f t="shared" si="45"/>
        <v>355500</v>
      </c>
      <c r="G66" s="15">
        <f t="shared" si="45"/>
        <v>355500</v>
      </c>
      <c r="H66" s="15">
        <f t="shared" si="45"/>
        <v>355500</v>
      </c>
      <c r="I66" s="15">
        <f t="shared" si="45"/>
        <v>355500</v>
      </c>
      <c r="J66" s="15">
        <f t="shared" si="45"/>
        <v>355500</v>
      </c>
      <c r="K66" s="15">
        <f t="shared" si="45"/>
        <v>355500</v>
      </c>
      <c r="L66" s="15">
        <f t="shared" si="45"/>
        <v>355500</v>
      </c>
      <c r="M66" s="15">
        <f t="shared" si="45"/>
        <v>355500</v>
      </c>
      <c r="N66" s="15">
        <f t="shared" si="45"/>
        <v>355500</v>
      </c>
    </row>
    <row r="67">
      <c r="A67" s="3" t="s">
        <v>96</v>
      </c>
      <c r="B67" s="12">
        <v>0.0</v>
      </c>
      <c r="C67" s="15">
        <f t="shared" ref="C67:N67" si="46">-C11*$B$65/30</f>
        <v>355500</v>
      </c>
      <c r="D67" s="15">
        <f t="shared" si="46"/>
        <v>355500</v>
      </c>
      <c r="E67" s="15">
        <f t="shared" si="46"/>
        <v>355500</v>
      </c>
      <c r="F67" s="15">
        <f t="shared" si="46"/>
        <v>355500</v>
      </c>
      <c r="G67" s="15">
        <f t="shared" si="46"/>
        <v>355500</v>
      </c>
      <c r="H67" s="15">
        <f t="shared" si="46"/>
        <v>355500</v>
      </c>
      <c r="I67" s="15">
        <f t="shared" si="46"/>
        <v>355500</v>
      </c>
      <c r="J67" s="15">
        <f t="shared" si="46"/>
        <v>355500</v>
      </c>
      <c r="K67" s="15">
        <f t="shared" si="46"/>
        <v>355500</v>
      </c>
      <c r="L67" s="15">
        <f t="shared" si="46"/>
        <v>355500</v>
      </c>
      <c r="M67" s="15">
        <f t="shared" si="46"/>
        <v>355500</v>
      </c>
      <c r="N67" s="15">
        <f t="shared" si="46"/>
        <v>355500</v>
      </c>
    </row>
    <row r="68">
      <c r="A68" s="3" t="s">
        <v>97</v>
      </c>
      <c r="C68" s="15">
        <f t="shared" ref="C68:N68" si="47">C67-C66</f>
        <v>355500</v>
      </c>
      <c r="D68" s="15">
        <f t="shared" si="47"/>
        <v>0</v>
      </c>
      <c r="E68" s="15">
        <f t="shared" si="47"/>
        <v>0</v>
      </c>
      <c r="F68" s="15">
        <f t="shared" si="47"/>
        <v>0</v>
      </c>
      <c r="G68" s="15">
        <f t="shared" si="47"/>
        <v>0</v>
      </c>
      <c r="H68" s="15">
        <f t="shared" si="47"/>
        <v>0</v>
      </c>
      <c r="I68" s="15">
        <f t="shared" si="47"/>
        <v>0</v>
      </c>
      <c r="J68" s="15">
        <f t="shared" si="47"/>
        <v>0</v>
      </c>
      <c r="K68" s="15">
        <f t="shared" si="47"/>
        <v>0</v>
      </c>
      <c r="L68" s="15">
        <f t="shared" si="47"/>
        <v>0</v>
      </c>
      <c r="M68" s="15">
        <f t="shared" si="47"/>
        <v>0</v>
      </c>
      <c r="N68" s="15">
        <f t="shared" si="47"/>
        <v>0</v>
      </c>
    </row>
    <row r="69">
      <c r="A69" s="20"/>
      <c r="C69" s="20"/>
    </row>
    <row r="70" ht="29.25" customHeight="1">
      <c r="A70" s="8" t="s">
        <v>98</v>
      </c>
      <c r="C70" s="8"/>
    </row>
    <row r="71">
      <c r="A71" s="3" t="s">
        <v>99</v>
      </c>
      <c r="C71" s="15">
        <f t="shared" ref="C71:N71" si="48">B76</f>
        <v>0</v>
      </c>
      <c r="D71" s="15">
        <f t="shared" si="48"/>
        <v>236335</v>
      </c>
      <c r="E71" s="15">
        <f t="shared" si="48"/>
        <v>294920</v>
      </c>
      <c r="F71" s="15">
        <f t="shared" si="48"/>
        <v>353505</v>
      </c>
      <c r="G71" s="15">
        <f t="shared" si="48"/>
        <v>412090</v>
      </c>
      <c r="H71" s="15">
        <f t="shared" si="48"/>
        <v>470675</v>
      </c>
      <c r="I71" s="15">
        <f t="shared" si="48"/>
        <v>529260</v>
      </c>
      <c r="J71" s="15">
        <f t="shared" si="48"/>
        <v>587845</v>
      </c>
      <c r="K71" s="15">
        <f t="shared" si="48"/>
        <v>646430</v>
      </c>
      <c r="L71" s="15">
        <f t="shared" si="48"/>
        <v>705015</v>
      </c>
      <c r="M71" s="15">
        <f t="shared" si="48"/>
        <v>763600</v>
      </c>
      <c r="N71" s="15">
        <f t="shared" si="48"/>
        <v>822185</v>
      </c>
    </row>
    <row r="72">
      <c r="A72" s="3" t="s">
        <v>100</v>
      </c>
      <c r="C72" s="15">
        <f t="shared" ref="C72:N72" si="49">C45+C47-C56</f>
        <v>236335</v>
      </c>
      <c r="D72" s="15">
        <f t="shared" si="49"/>
        <v>58585</v>
      </c>
      <c r="E72" s="15">
        <f t="shared" si="49"/>
        <v>58585</v>
      </c>
      <c r="F72" s="15">
        <f t="shared" si="49"/>
        <v>58585</v>
      </c>
      <c r="G72" s="15">
        <f t="shared" si="49"/>
        <v>58585</v>
      </c>
      <c r="H72" s="15">
        <f t="shared" si="49"/>
        <v>58585</v>
      </c>
      <c r="I72" s="15">
        <f t="shared" si="49"/>
        <v>58585</v>
      </c>
      <c r="J72" s="15">
        <f t="shared" si="49"/>
        <v>58585</v>
      </c>
      <c r="K72" s="15">
        <f t="shared" si="49"/>
        <v>58585</v>
      </c>
      <c r="L72" s="15">
        <f t="shared" si="49"/>
        <v>58585</v>
      </c>
      <c r="M72" s="15">
        <f t="shared" si="49"/>
        <v>58585</v>
      </c>
      <c r="N72" s="15">
        <f t="shared" si="49"/>
        <v>58585</v>
      </c>
    </row>
    <row r="73">
      <c r="A73" s="3" t="s">
        <v>101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>
      <c r="A74" s="3" t="s">
        <v>102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>
      <c r="A75" s="3" t="s">
        <v>103</v>
      </c>
      <c r="C75" s="15">
        <f t="shared" ref="C75:N75" si="50">sum(C72:C74)</f>
        <v>236335</v>
      </c>
      <c r="D75" s="15">
        <f t="shared" si="50"/>
        <v>58585</v>
      </c>
      <c r="E75" s="15">
        <f t="shared" si="50"/>
        <v>58585</v>
      </c>
      <c r="F75" s="15">
        <f t="shared" si="50"/>
        <v>58585</v>
      </c>
      <c r="G75" s="15">
        <f t="shared" si="50"/>
        <v>58585</v>
      </c>
      <c r="H75" s="15">
        <f t="shared" si="50"/>
        <v>58585</v>
      </c>
      <c r="I75" s="15">
        <f t="shared" si="50"/>
        <v>58585</v>
      </c>
      <c r="J75" s="15">
        <f t="shared" si="50"/>
        <v>58585</v>
      </c>
      <c r="K75" s="15">
        <f t="shared" si="50"/>
        <v>58585</v>
      </c>
      <c r="L75" s="15">
        <f t="shared" si="50"/>
        <v>58585</v>
      </c>
      <c r="M75" s="15">
        <f t="shared" si="50"/>
        <v>58585</v>
      </c>
      <c r="N75" s="15">
        <f t="shared" si="50"/>
        <v>58585</v>
      </c>
    </row>
    <row r="76">
      <c r="A76" s="3" t="s">
        <v>104</v>
      </c>
      <c r="B76" s="57">
        <v>0.0</v>
      </c>
      <c r="C76" s="15">
        <f t="shared" ref="C76:N76" si="51">C71+C75</f>
        <v>236335</v>
      </c>
      <c r="D76" s="15">
        <f t="shared" si="51"/>
        <v>294920</v>
      </c>
      <c r="E76" s="15">
        <f t="shared" si="51"/>
        <v>353505</v>
      </c>
      <c r="F76" s="15">
        <f t="shared" si="51"/>
        <v>412090</v>
      </c>
      <c r="G76" s="15">
        <f t="shared" si="51"/>
        <v>470675</v>
      </c>
      <c r="H76" s="15">
        <f t="shared" si="51"/>
        <v>529260</v>
      </c>
      <c r="I76" s="15">
        <f t="shared" si="51"/>
        <v>587845</v>
      </c>
      <c r="J76" s="15">
        <f t="shared" si="51"/>
        <v>646430</v>
      </c>
      <c r="K76" s="15">
        <f t="shared" si="51"/>
        <v>705015</v>
      </c>
      <c r="L76" s="15">
        <f t="shared" si="51"/>
        <v>763600</v>
      </c>
      <c r="M76" s="15">
        <f t="shared" si="51"/>
        <v>822185</v>
      </c>
      <c r="N76" s="15">
        <f t="shared" si="51"/>
        <v>880770</v>
      </c>
    </row>
    <row r="77">
      <c r="A77" s="20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>
      <c r="A78" s="20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>
      <c r="A79" s="20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>
      <c r="A80" s="20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>
      <c r="A81" s="20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>
      <c r="A82" s="20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>
      <c r="A83" s="20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>
      <c r="A84" s="20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>
      <c r="A85" s="20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>
      <c r="A86" s="20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>
      <c r="A87" s="20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>
      <c r="A88" s="20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>
      <c r="A89" s="20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>
      <c r="A90" s="20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</row>
    <row r="91">
      <c r="A91" s="20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</row>
    <row r="92">
      <c r="A92" s="20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</row>
    <row r="93">
      <c r="A93" s="20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</row>
    <row r="94">
      <c r="A94" s="20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5">
      <c r="A95" s="20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>
      <c r="A96" s="20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>
      <c r="A97" s="20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>
      <c r="A98" s="20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>
      <c r="A99" s="20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>
      <c r="A100" s="20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>
      <c r="A101" s="20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>
      <c r="A102" s="20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>
      <c r="A103" s="20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</row>
    <row r="104">
      <c r="A104" s="20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>
      <c r="A105" s="20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>
      <c r="A106" s="20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</row>
    <row r="107">
      <c r="A107" s="20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>
      <c r="A108" s="20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>
      <c r="A109" s="20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>
      <c r="A110" s="20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11">
      <c r="A111" s="20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</row>
    <row r="112">
      <c r="A112" s="20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>
      <c r="A113" s="20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4">
      <c r="A114" s="20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>
      <c r="A115" s="20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>
      <c r="A116" s="20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>
      <c r="A117" s="20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</row>
    <row r="118">
      <c r="A118" s="20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>
      <c r="A119" s="20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>
      <c r="A120" s="20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>
      <c r="A121" s="20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>
      <c r="A122" s="20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>
      <c r="A123" s="20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>
      <c r="A124" s="20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>
      <c r="A125" s="20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</row>
    <row r="126">
      <c r="A126" s="20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>
      <c r="A127" s="20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>
      <c r="A128" s="20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>
      <c r="A129" s="20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>
      <c r="A130" s="20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>
      <c r="A131" s="20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>
      <c r="A132" s="20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</row>
    <row r="133">
      <c r="A133" s="20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>
      <c r="A134" s="20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</row>
    <row r="135">
      <c r="A135" s="20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</row>
    <row r="136">
      <c r="A136" s="20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</row>
    <row r="137">
      <c r="A137" s="20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</row>
    <row r="138">
      <c r="A138" s="20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</row>
    <row r="139">
      <c r="A139" s="20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>
      <c r="A140" s="20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>
      <c r="A141" s="20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>
      <c r="A142" s="20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>
      <c r="A143" s="20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</row>
    <row r="144">
      <c r="A144" s="20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>
      <c r="A145" s="20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</row>
    <row r="146">
      <c r="A146" s="20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>
      <c r="A147" s="20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>
      <c r="A148" s="20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>
      <c r="A149" s="20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</row>
    <row r="150">
      <c r="A150" s="20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</row>
    <row r="151">
      <c r="A151" s="20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>
      <c r="A152" s="20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>
      <c r="A153" s="20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>
      <c r="A154" s="20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>
      <c r="A155" s="20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</row>
    <row r="156">
      <c r="A156" s="20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</row>
    <row r="157">
      <c r="A157" s="20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</row>
    <row r="158">
      <c r="A158" s="20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>
      <c r="A159" s="20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>
      <c r="A160" s="20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>
      <c r="A161" s="20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>
      <c r="A162" s="20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</row>
    <row r="163">
      <c r="A163" s="20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</row>
    <row r="164">
      <c r="A164" s="20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>
      <c r="A165" s="20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>
      <c r="A166" s="20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>
      <c r="A167" s="20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</row>
    <row r="168">
      <c r="A168" s="20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</row>
    <row r="169">
      <c r="A169" s="20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</row>
    <row r="170">
      <c r="A170" s="20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>
      <c r="A171" s="20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>
      <c r="A172" s="20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>
      <c r="A173" s="20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</row>
    <row r="174">
      <c r="A174" s="20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</row>
    <row r="175">
      <c r="A175" s="20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</row>
    <row r="176">
      <c r="A176" s="20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>
      <c r="A177" s="20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>
      <c r="A178" s="20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>
      <c r="A179" s="20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</row>
    <row r="180">
      <c r="A180" s="20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</row>
    <row r="181">
      <c r="A181" s="20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>
      <c r="A182" s="20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>
      <c r="A183" s="20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>
      <c r="A184" s="20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</row>
    <row r="185">
      <c r="A185" s="20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</row>
    <row r="186">
      <c r="A186" s="20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>
      <c r="A187" s="20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>
      <c r="A188" s="20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>
      <c r="A189" s="20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</row>
    <row r="190">
      <c r="A190" s="20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</row>
    <row r="191">
      <c r="A191" s="20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>
      <c r="A192" s="20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>
      <c r="A193" s="20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>
      <c r="A194" s="20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</row>
    <row r="195">
      <c r="A195" s="20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</row>
    <row r="196">
      <c r="A196" s="20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</row>
    <row r="197">
      <c r="A197" s="20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</row>
    <row r="198">
      <c r="A198" s="20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</row>
    <row r="199">
      <c r="A199" s="20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</row>
    <row r="200">
      <c r="A200" s="20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</row>
    <row r="201">
      <c r="A201" s="20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</row>
    <row r="202">
      <c r="A202" s="20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</row>
    <row r="203">
      <c r="A203" s="20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>
      <c r="A204" s="20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</row>
    <row r="205">
      <c r="A205" s="20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</row>
    <row r="206">
      <c r="A206" s="20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</row>
    <row r="207">
      <c r="A207" s="20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</row>
    <row r="208">
      <c r="A208" s="20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</row>
    <row r="209">
      <c r="A209" s="20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</row>
    <row r="210">
      <c r="A210" s="20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</row>
    <row r="211">
      <c r="A211" s="20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</row>
    <row r="212">
      <c r="A212" s="20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</row>
    <row r="213">
      <c r="A213" s="20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</row>
    <row r="214">
      <c r="A214" s="20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</row>
    <row r="215">
      <c r="A215" s="20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</row>
    <row r="216">
      <c r="A216" s="20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</row>
    <row r="217">
      <c r="A217" s="20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</row>
    <row r="218">
      <c r="A218" s="20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</row>
    <row r="219">
      <c r="A219" s="20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</row>
    <row r="220">
      <c r="A220" s="20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</row>
    <row r="221">
      <c r="A221" s="20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</row>
    <row r="222">
      <c r="A222" s="20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</row>
    <row r="223">
      <c r="A223" s="20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</row>
    <row r="224">
      <c r="A224" s="20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</row>
    <row r="225">
      <c r="A225" s="20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</row>
    <row r="226">
      <c r="A226" s="20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</row>
    <row r="227">
      <c r="A227" s="20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</row>
    <row r="228">
      <c r="A228" s="20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</row>
    <row r="229">
      <c r="A229" s="20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</row>
    <row r="230">
      <c r="A230" s="20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</row>
    <row r="231">
      <c r="A231" s="20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</row>
    <row r="232">
      <c r="A232" s="20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>
      <c r="A233" s="20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</row>
    <row r="234">
      <c r="A234" s="20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</row>
    <row r="235">
      <c r="A235" s="20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</row>
    <row r="236">
      <c r="A236" s="20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</row>
    <row r="237">
      <c r="A237" s="20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</row>
    <row r="238">
      <c r="A238" s="20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</row>
    <row r="239">
      <c r="A239" s="20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</row>
    <row r="240">
      <c r="A240" s="20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>
      <c r="A241" s="20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</row>
    <row r="242">
      <c r="A242" s="20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>
      <c r="A243" s="20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</row>
    <row r="244">
      <c r="A244" s="20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</row>
    <row r="245">
      <c r="A245" s="20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>
      <c r="A246" s="20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</row>
    <row r="247">
      <c r="A247" s="20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</row>
    <row r="248">
      <c r="A248" s="20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</row>
    <row r="249">
      <c r="A249" s="20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</row>
    <row r="250">
      <c r="A250" s="20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</row>
    <row r="251">
      <c r="A251" s="20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</row>
    <row r="252">
      <c r="A252" s="20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</row>
    <row r="253">
      <c r="A253" s="20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</row>
    <row r="254">
      <c r="A254" s="20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</row>
    <row r="255">
      <c r="A255" s="20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>
      <c r="A256" s="20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>
      <c r="A257" s="20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</row>
    <row r="258">
      <c r="A258" s="20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>
      <c r="A259" s="20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</row>
    <row r="260">
      <c r="A260" s="20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>
      <c r="A261" s="20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</row>
    <row r="262">
      <c r="A262" s="20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>
      <c r="A263" s="20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</row>
    <row r="264">
      <c r="A264" s="20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>
      <c r="A265" s="20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</row>
    <row r="266">
      <c r="A266" s="20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</row>
    <row r="267">
      <c r="A267" s="20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</row>
    <row r="268">
      <c r="A268" s="20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</row>
    <row r="269">
      <c r="A269" s="20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</row>
    <row r="270">
      <c r="A270" s="20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</row>
    <row r="271">
      <c r="A271" s="20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</row>
    <row r="272">
      <c r="A272" s="20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</row>
    <row r="273">
      <c r="A273" s="20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</row>
    <row r="274">
      <c r="A274" s="20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</row>
    <row r="275">
      <c r="A275" s="20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</row>
    <row r="276">
      <c r="A276" s="20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</row>
    <row r="277">
      <c r="A277" s="20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>
      <c r="A278" s="20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</row>
    <row r="279">
      <c r="A279" s="20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</row>
    <row r="280">
      <c r="A280" s="20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</row>
    <row r="281">
      <c r="A281" s="20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</row>
    <row r="282">
      <c r="A282" s="20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</row>
    <row r="283">
      <c r="A283" s="20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</row>
    <row r="284">
      <c r="A284" s="20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</row>
    <row r="285">
      <c r="A285" s="20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</row>
    <row r="28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</row>
    <row r="287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</row>
    <row r="28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</row>
    <row r="289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</row>
    <row r="290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</row>
    <row r="29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</row>
    <row r="29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</row>
    <row r="29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</row>
    <row r="294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</row>
    <row r="29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</row>
    <row r="29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</row>
    <row r="297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</row>
    <row r="29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</row>
    <row r="299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</row>
    <row r="300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</row>
    <row r="30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</row>
    <row r="30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</row>
    <row r="30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</row>
    <row r="304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</row>
    <row r="30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</row>
    <row r="30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</row>
    <row r="307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</row>
    <row r="30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</row>
    <row r="309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</row>
    <row r="310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</row>
    <row r="31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</row>
    <row r="31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</row>
    <row r="31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</row>
    <row r="314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</row>
    <row r="3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</row>
    <row r="31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</row>
    <row r="317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</row>
    <row r="3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</row>
    <row r="319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</row>
    <row r="320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</row>
    <row r="32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</row>
    <row r="32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</row>
    <row r="32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</row>
    <row r="324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</row>
    <row r="3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</row>
    <row r="32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</row>
    <row r="327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</row>
    <row r="32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</row>
    <row r="329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</row>
    <row r="330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</row>
    <row r="33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</row>
    <row r="33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</row>
    <row r="33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</row>
    <row r="334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</row>
    <row r="3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</row>
    <row r="33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</row>
    <row r="337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</row>
    <row r="33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</row>
    <row r="339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</row>
    <row r="340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</row>
    <row r="34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</row>
    <row r="34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</row>
    <row r="34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</row>
    <row r="344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</row>
    <row r="34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</row>
    <row r="34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</row>
    <row r="347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</row>
    <row r="34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</row>
    <row r="349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</row>
    <row r="350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</row>
    <row r="35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</row>
    <row r="35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</row>
    <row r="35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</row>
    <row r="354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</row>
    <row r="35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</row>
    <row r="35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</row>
    <row r="357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</row>
    <row r="35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</row>
    <row r="359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</row>
    <row r="360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</row>
    <row r="36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</row>
    <row r="36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</row>
    <row r="36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</row>
    <row r="364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</row>
    <row r="36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</row>
    <row r="36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</row>
    <row r="367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</row>
    <row r="368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</row>
    <row r="36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</row>
    <row r="370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</row>
    <row r="37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</row>
    <row r="37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</row>
    <row r="37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</row>
    <row r="374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</row>
    <row r="37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</row>
    <row r="37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</row>
    <row r="377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</row>
    <row r="378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</row>
    <row r="37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</row>
    <row r="380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</row>
    <row r="38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</row>
    <row r="38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</row>
    <row r="38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</row>
    <row r="384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</row>
    <row r="38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</row>
    <row r="38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</row>
    <row r="387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</row>
    <row r="388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</row>
    <row r="38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</row>
    <row r="390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</row>
    <row r="39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</row>
    <row r="39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</row>
    <row r="39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</row>
    <row r="394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</row>
    <row r="39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</row>
    <row r="39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</row>
    <row r="397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</row>
    <row r="39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</row>
    <row r="399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</row>
    <row r="400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</row>
    <row r="40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</row>
    <row r="40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</row>
    <row r="40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</row>
    <row r="404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</row>
    <row r="40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</row>
    <row r="40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</row>
    <row r="407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</row>
    <row r="40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</row>
    <row r="409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</row>
    <row r="410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</row>
    <row r="41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</row>
    <row r="41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</row>
    <row r="41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</row>
    <row r="414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</row>
    <row r="4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</row>
    <row r="41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</row>
    <row r="417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</row>
    <row r="4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</row>
    <row r="419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</row>
    <row r="420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</row>
    <row r="42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</row>
    <row r="42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</row>
    <row r="42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</row>
    <row r="424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</row>
    <row r="4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</row>
    <row r="42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</row>
    <row r="427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</row>
    <row r="42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</row>
    <row r="429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</row>
    <row r="430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</row>
    <row r="43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</row>
    <row r="43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</row>
    <row r="43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</row>
    <row r="434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</row>
    <row r="4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</row>
    <row r="43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</row>
    <row r="437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</row>
    <row r="43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</row>
    <row r="439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</row>
    <row r="440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</row>
    <row r="44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</row>
    <row r="44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</row>
    <row r="44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</row>
    <row r="444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</row>
    <row r="44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</row>
    <row r="44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</row>
    <row r="447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</row>
    <row r="44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</row>
    <row r="449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</row>
    <row r="450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</row>
    <row r="45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</row>
    <row r="45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</row>
    <row r="45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</row>
    <row r="454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</row>
    <row r="45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</row>
    <row r="45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</row>
    <row r="457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</row>
    <row r="45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</row>
    <row r="459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</row>
    <row r="460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</row>
    <row r="46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</row>
    <row r="46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</row>
    <row r="46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</row>
    <row r="464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</row>
    <row r="46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</row>
    <row r="46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</row>
    <row r="467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</row>
    <row r="46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</row>
    <row r="469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</row>
    <row r="470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</row>
    <row r="47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</row>
    <row r="47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</row>
    <row r="47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</row>
    <row r="474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</row>
    <row r="47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</row>
    <row r="47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</row>
    <row r="477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</row>
    <row r="47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</row>
    <row r="479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</row>
    <row r="480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</row>
    <row r="48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</row>
    <row r="48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</row>
    <row r="48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</row>
    <row r="484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</row>
    <row r="48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</row>
    <row r="48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</row>
    <row r="487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</row>
    <row r="48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</row>
    <row r="489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</row>
    <row r="490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</row>
    <row r="49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</row>
    <row r="49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</row>
    <row r="49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</row>
    <row r="494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</row>
    <row r="49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</row>
    <row r="49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</row>
    <row r="497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</row>
    <row r="49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</row>
    <row r="499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</row>
    <row r="500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</row>
    <row r="50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</row>
    <row r="50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</row>
    <row r="50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</row>
    <row r="504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</row>
    <row r="50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</row>
    <row r="50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</row>
    <row r="507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</row>
    <row r="50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</row>
    <row r="509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</row>
    <row r="510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</row>
    <row r="51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</row>
    <row r="51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</row>
    <row r="51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</row>
    <row r="514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</row>
    <row r="5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</row>
    <row r="51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</row>
    <row r="517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</row>
    <row r="5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</row>
    <row r="519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</row>
    <row r="520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</row>
    <row r="52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</row>
    <row r="52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</row>
    <row r="52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</row>
    <row r="524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</row>
    <row r="5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</row>
    <row r="52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</row>
    <row r="527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</row>
    <row r="52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</row>
    <row r="529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</row>
    <row r="530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</row>
    <row r="53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</row>
    <row r="53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</row>
    <row r="53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</row>
    <row r="534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</row>
    <row r="5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</row>
    <row r="53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</row>
    <row r="537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</row>
    <row r="53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</row>
    <row r="539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</row>
    <row r="540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</row>
    <row r="54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</row>
    <row r="54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</row>
    <row r="54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</row>
    <row r="544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</row>
    <row r="54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</row>
    <row r="54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</row>
    <row r="547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</row>
    <row r="54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</row>
    <row r="549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</row>
    <row r="550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</row>
    <row r="55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</row>
    <row r="55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</row>
    <row r="55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</row>
    <row r="554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</row>
    <row r="55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</row>
    <row r="55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</row>
    <row r="557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</row>
    <row r="55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</row>
    <row r="559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</row>
    <row r="560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</row>
    <row r="56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</row>
    <row r="56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</row>
    <row r="56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</row>
    <row r="564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</row>
    <row r="56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</row>
    <row r="56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</row>
    <row r="567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</row>
    <row r="56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</row>
    <row r="569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</row>
    <row r="570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</row>
    <row r="57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</row>
    <row r="57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</row>
    <row r="57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</row>
    <row r="574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</row>
    <row r="57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</row>
    <row r="57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</row>
    <row r="577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</row>
    <row r="57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</row>
    <row r="579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</row>
    <row r="580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</row>
    <row r="58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</row>
    <row r="58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</row>
    <row r="58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</row>
    <row r="58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</row>
    <row r="58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</row>
    <row r="58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</row>
    <row r="587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</row>
    <row r="58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</row>
    <row r="589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</row>
    <row r="590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</row>
    <row r="59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</row>
    <row r="59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</row>
    <row r="59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</row>
    <row r="59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</row>
    <row r="59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</row>
    <row r="59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</row>
    <row r="597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</row>
    <row r="59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</row>
    <row r="599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</row>
    <row r="600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</row>
    <row r="60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</row>
    <row r="60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</row>
    <row r="60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</row>
    <row r="60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</row>
    <row r="60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</row>
    <row r="60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</row>
    <row r="607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</row>
    <row r="60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</row>
    <row r="609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</row>
    <row r="610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</row>
    <row r="61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</row>
    <row r="61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</row>
    <row r="61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</row>
    <row r="61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</row>
    <row r="6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</row>
    <row r="61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</row>
    <row r="617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</row>
    <row r="6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</row>
    <row r="619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</row>
    <row r="620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</row>
    <row r="62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</row>
    <row r="62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</row>
    <row r="62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</row>
    <row r="62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</row>
    <row r="6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</row>
    <row r="62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</row>
    <row r="627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</row>
    <row r="62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</row>
    <row r="629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</row>
    <row r="630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</row>
    <row r="63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</row>
    <row r="63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</row>
    <row r="63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</row>
    <row r="6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</row>
    <row r="6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</row>
    <row r="63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</row>
    <row r="637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</row>
    <row r="63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</row>
    <row r="639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</row>
    <row r="640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</row>
    <row r="64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</row>
    <row r="64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</row>
    <row r="64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</row>
    <row r="64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</row>
    <row r="64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</row>
    <row r="64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</row>
    <row r="647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</row>
    <row r="64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</row>
    <row r="649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</row>
    <row r="650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</row>
    <row r="65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</row>
    <row r="65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</row>
    <row r="65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</row>
    <row r="65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</row>
    <row r="65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</row>
    <row r="65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</row>
    <row r="657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</row>
    <row r="65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</row>
    <row r="659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</row>
    <row r="660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</row>
    <row r="66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</row>
    <row r="66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</row>
    <row r="66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</row>
    <row r="66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</row>
    <row r="66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</row>
    <row r="66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</row>
    <row r="667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</row>
    <row r="66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</row>
    <row r="669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</row>
    <row r="670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</row>
    <row r="67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</row>
    <row r="67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</row>
    <row r="67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</row>
    <row r="67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</row>
    <row r="67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</row>
    <row r="67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</row>
    <row r="677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</row>
    <row r="67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</row>
    <row r="679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</row>
    <row r="680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</row>
    <row r="68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</row>
    <row r="68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</row>
    <row r="68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</row>
    <row r="68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</row>
    <row r="68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</row>
    <row r="68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</row>
    <row r="687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</row>
    <row r="68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</row>
    <row r="689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</row>
    <row r="690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</row>
    <row r="69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</row>
    <row r="69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</row>
    <row r="69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</row>
    <row r="69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</row>
    <row r="69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</row>
    <row r="69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</row>
    <row r="697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</row>
    <row r="69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</row>
    <row r="699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</row>
    <row r="700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</row>
    <row r="70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</row>
    <row r="70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</row>
    <row r="70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</row>
    <row r="70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</row>
    <row r="70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</row>
    <row r="70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</row>
    <row r="707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</row>
    <row r="70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</row>
    <row r="709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</row>
    <row r="710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</row>
    <row r="71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</row>
    <row r="71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</row>
    <row r="71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</row>
    <row r="71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</row>
    <row r="7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</row>
    <row r="71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</row>
    <row r="717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</row>
    <row r="7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</row>
    <row r="719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</row>
    <row r="720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</row>
    <row r="72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</row>
    <row r="72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</row>
    <row r="72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</row>
    <row r="72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</row>
    <row r="7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</row>
    <row r="72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</row>
    <row r="727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</row>
    <row r="72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</row>
    <row r="729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</row>
    <row r="730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</row>
    <row r="73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</row>
    <row r="73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</row>
    <row r="73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</row>
    <row r="7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</row>
    <row r="7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</row>
    <row r="73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</row>
    <row r="737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</row>
    <row r="73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</row>
    <row r="739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</row>
    <row r="740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</row>
    <row r="74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</row>
    <row r="74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</row>
    <row r="74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</row>
    <row r="74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</row>
    <row r="7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</row>
    <row r="74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</row>
    <row r="747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</row>
    <row r="74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</row>
    <row r="749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</row>
    <row r="750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</row>
    <row r="75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</row>
    <row r="75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</row>
    <row r="75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</row>
    <row r="75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</row>
    <row r="75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</row>
    <row r="75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</row>
    <row r="757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</row>
    <row r="75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</row>
    <row r="759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</row>
    <row r="760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</row>
    <row r="76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</row>
    <row r="76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</row>
    <row r="76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</row>
    <row r="76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</row>
    <row r="76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</row>
    <row r="76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</row>
    <row r="767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</row>
    <row r="76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</row>
    <row r="769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</row>
    <row r="770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</row>
    <row r="77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</row>
    <row r="77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</row>
    <row r="77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</row>
    <row r="77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</row>
    <row r="77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</row>
    <row r="77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</row>
    <row r="777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</row>
    <row r="77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</row>
    <row r="779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</row>
    <row r="780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</row>
    <row r="78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</row>
    <row r="78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</row>
    <row r="78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</row>
    <row r="78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</row>
    <row r="78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</row>
    <row r="78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</row>
    <row r="787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</row>
    <row r="78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</row>
    <row r="789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</row>
    <row r="790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</row>
    <row r="79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</row>
    <row r="79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</row>
    <row r="79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</row>
    <row r="79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</row>
    <row r="79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</row>
    <row r="79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</row>
    <row r="797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</row>
    <row r="79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</row>
    <row r="799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</row>
    <row r="800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</row>
    <row r="80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</row>
    <row r="80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</row>
    <row r="80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</row>
    <row r="80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</row>
    <row r="80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</row>
    <row r="80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</row>
    <row r="807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</row>
    <row r="80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</row>
    <row r="809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</row>
    <row r="810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</row>
    <row r="81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</row>
    <row r="81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</row>
    <row r="81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</row>
    <row r="81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</row>
    <row r="8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</row>
    <row r="81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</row>
    <row r="817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</row>
    <row r="8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</row>
    <row r="819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</row>
    <row r="820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</row>
    <row r="82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</row>
    <row r="82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</row>
    <row r="82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</row>
    <row r="82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</row>
    <row r="8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</row>
    <row r="8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</row>
    <row r="827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</row>
    <row r="82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</row>
    <row r="829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</row>
    <row r="830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</row>
    <row r="83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</row>
    <row r="83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</row>
    <row r="83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</row>
    <row r="8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</row>
    <row r="8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</row>
    <row r="83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</row>
    <row r="837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</row>
    <row r="83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</row>
    <row r="839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</row>
    <row r="840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</row>
    <row r="84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</row>
    <row r="84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</row>
    <row r="84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</row>
    <row r="84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</row>
    <row r="8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</row>
    <row r="84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</row>
    <row r="847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</row>
    <row r="84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</row>
    <row r="849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</row>
    <row r="850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</row>
    <row r="85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</row>
    <row r="85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</row>
    <row r="85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</row>
    <row r="85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</row>
    <row r="85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</row>
    <row r="85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</row>
    <row r="85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</row>
    <row r="85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</row>
    <row r="859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</row>
    <row r="860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</row>
    <row r="86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</row>
    <row r="86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</row>
    <row r="86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</row>
    <row r="86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</row>
    <row r="86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</row>
    <row r="86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</row>
    <row r="867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</row>
    <row r="86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</row>
    <row r="869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</row>
    <row r="870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</row>
    <row r="87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</row>
    <row r="87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</row>
    <row r="87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</row>
    <row r="87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</row>
    <row r="87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</row>
    <row r="87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</row>
    <row r="877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</row>
    <row r="87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</row>
    <row r="879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</row>
    <row r="880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</row>
    <row r="88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</row>
    <row r="88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</row>
    <row r="88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</row>
    <row r="88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</row>
    <row r="88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</row>
    <row r="88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</row>
    <row r="887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</row>
    <row r="88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</row>
    <row r="889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</row>
    <row r="890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</row>
    <row r="89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</row>
    <row r="89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</row>
    <row r="89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</row>
    <row r="89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</row>
    <row r="89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</row>
    <row r="89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</row>
    <row r="897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</row>
    <row r="89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</row>
    <row r="899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</row>
    <row r="900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</row>
    <row r="90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</row>
    <row r="90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</row>
    <row r="90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</row>
    <row r="90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</row>
    <row r="90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</row>
    <row r="90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</row>
    <row r="907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</row>
    <row r="90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</row>
    <row r="909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</row>
    <row r="910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</row>
    <row r="91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</row>
    <row r="91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</row>
    <row r="91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</row>
    <row r="91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</row>
    <row r="9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</row>
    <row r="91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</row>
    <row r="917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</row>
    <row r="9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</row>
    <row r="919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</row>
    <row r="920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</row>
    <row r="92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</row>
    <row r="92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</row>
    <row r="92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</row>
    <row r="92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</row>
    <row r="9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</row>
    <row r="9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</row>
    <row r="927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</row>
    <row r="92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</row>
    <row r="929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</row>
    <row r="930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</row>
    <row r="93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</row>
    <row r="93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</row>
    <row r="93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</row>
    <row r="9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</row>
    <row r="9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</row>
    <row r="93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</row>
    <row r="937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</row>
    <row r="93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</row>
    <row r="939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</row>
    <row r="940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</row>
    <row r="94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</row>
    <row r="94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</row>
    <row r="94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</row>
    <row r="94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</row>
    <row r="9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</row>
    <row r="94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</row>
    <row r="947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</row>
    <row r="94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</row>
    <row r="949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</row>
    <row r="950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</row>
    <row r="95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</row>
    <row r="95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</row>
    <row r="95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</row>
    <row r="95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</row>
    <row r="95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</row>
    <row r="95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</row>
    <row r="957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</row>
    <row r="95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</row>
    <row r="959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</row>
    <row r="960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</row>
    <row r="96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</row>
    <row r="96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</row>
    <row r="96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</row>
    <row r="96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</row>
    <row r="96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</row>
    <row r="96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</row>
    <row r="967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</row>
    <row r="96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</row>
    <row r="969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</row>
    <row r="970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</row>
    <row r="97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</row>
    <row r="97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</row>
    <row r="97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</row>
    <row r="97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</row>
    <row r="97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</row>
    <row r="97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</row>
    <row r="977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</row>
    <row r="97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</row>
    <row r="979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</row>
    <row r="980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</row>
    <row r="98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</row>
    <row r="98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</row>
    <row r="98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</row>
    <row r="98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</row>
    <row r="98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</row>
    <row r="98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</row>
    <row r="987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</row>
    <row r="98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</row>
    <row r="989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</row>
    <row r="990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</row>
    <row r="99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</row>
    <row r="99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</row>
    <row r="99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</row>
    <row r="99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</row>
    <row r="99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</row>
    <row r="996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</row>
    <row r="997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</row>
    <row r="99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</row>
    <row r="999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</row>
    <row r="1000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</row>
  </sheetData>
  <mergeCells count="52">
    <mergeCell ref="A6:B6"/>
    <mergeCell ref="A8:B8"/>
    <mergeCell ref="A11:B11"/>
    <mergeCell ref="A14:B14"/>
    <mergeCell ref="A15:B15"/>
    <mergeCell ref="C15:N15"/>
    <mergeCell ref="A16:B16"/>
    <mergeCell ref="A17:B17"/>
    <mergeCell ref="A18:B18"/>
    <mergeCell ref="C18:N18"/>
    <mergeCell ref="A19:B19"/>
    <mergeCell ref="A31:B31"/>
    <mergeCell ref="C31:N31"/>
    <mergeCell ref="A32:B32"/>
    <mergeCell ref="A33:B33"/>
    <mergeCell ref="A34:B34"/>
    <mergeCell ref="C34:N34"/>
    <mergeCell ref="A35:B35"/>
    <mergeCell ref="A41:B41"/>
    <mergeCell ref="A44:B44"/>
    <mergeCell ref="C44:N44"/>
    <mergeCell ref="A45:B45"/>
    <mergeCell ref="A46:B46"/>
    <mergeCell ref="A50:B50"/>
    <mergeCell ref="C50:N50"/>
    <mergeCell ref="A51:B51"/>
    <mergeCell ref="A52:B52"/>
    <mergeCell ref="A53:B53"/>
    <mergeCell ref="C63:N63"/>
    <mergeCell ref="C69:N69"/>
    <mergeCell ref="C70:N70"/>
    <mergeCell ref="A54:B54"/>
    <mergeCell ref="C54:N54"/>
    <mergeCell ref="A55:B55"/>
    <mergeCell ref="A56:B56"/>
    <mergeCell ref="A57:B57"/>
    <mergeCell ref="C57:N57"/>
    <mergeCell ref="C58:N58"/>
    <mergeCell ref="A69:B69"/>
    <mergeCell ref="A70:B70"/>
    <mergeCell ref="A71:B71"/>
    <mergeCell ref="A72:B72"/>
    <mergeCell ref="A73:B73"/>
    <mergeCell ref="A74:B74"/>
    <mergeCell ref="A75:B75"/>
    <mergeCell ref="A58:B58"/>
    <mergeCell ref="A60:B60"/>
    <mergeCell ref="A62:B62"/>
    <mergeCell ref="A63:B63"/>
    <mergeCell ref="A64:B64"/>
    <mergeCell ref="A66:B66"/>
    <mergeCell ref="A68:B68"/>
  </mergeCells>
  <conditionalFormatting sqref="C51:N51">
    <cfRule type="cellIs" dxfId="0" priority="1" operator="greaterThan">
      <formula>0</formula>
    </cfRule>
  </conditionalFormatting>
  <conditionalFormatting sqref="C51:N51">
    <cfRule type="cellIs" dxfId="1" priority="2" operator="lessThanOrEqual">
      <formula>0</formula>
    </cfRule>
  </conditionalFormatting>
  <conditionalFormatting sqref="C53:N53">
    <cfRule type="cellIs" dxfId="0" priority="3" operator="greaterThan">
      <formula>0</formula>
    </cfRule>
  </conditionalFormatting>
  <conditionalFormatting sqref="C53:N53">
    <cfRule type="cellIs" dxfId="1" priority="4" operator="lessThanOrEqual">
      <formula>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37.0"/>
    <col customWidth="1" min="2" max="13" width="13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7.75" customHeight="1">
      <c r="A2" s="2" t="s">
        <v>13</v>
      </c>
      <c r="B2" s="16">
        <f t="shared" ref="B2:M2" si="1">sum(B3:B4)</f>
        <v>4689000</v>
      </c>
      <c r="C2" s="16">
        <f t="shared" si="1"/>
        <v>4889340</v>
      </c>
      <c r="D2" s="16">
        <f t="shared" si="1"/>
        <v>5101700.4</v>
      </c>
      <c r="E2" s="16">
        <f t="shared" si="1"/>
        <v>5326802.424</v>
      </c>
      <c r="F2" s="16">
        <f t="shared" si="1"/>
        <v>5565410.569</v>
      </c>
      <c r="G2" s="16">
        <f t="shared" si="1"/>
        <v>5818335.204</v>
      </c>
      <c r="H2" s="16">
        <f t="shared" si="1"/>
        <v>6086435.316</v>
      </c>
      <c r="I2" s="16">
        <f t="shared" si="1"/>
        <v>6370621.435</v>
      </c>
      <c r="J2" s="16">
        <f t="shared" si="1"/>
        <v>6671858.721</v>
      </c>
      <c r="K2" s="16">
        <f t="shared" si="1"/>
        <v>6991170.244</v>
      </c>
      <c r="L2" s="16">
        <f t="shared" si="1"/>
        <v>7329640.459</v>
      </c>
      <c r="M2" s="16">
        <f t="shared" si="1"/>
        <v>7688418.886</v>
      </c>
    </row>
    <row r="3">
      <c r="A3" s="1" t="s">
        <v>22</v>
      </c>
      <c r="B3" s="15">
        <f>'Интернет-магазин'!C2</f>
        <v>3339000</v>
      </c>
      <c r="C3" s="15">
        <f>'Интернет-магазин'!D2</f>
        <v>3539340</v>
      </c>
      <c r="D3" s="15">
        <f>'Интернет-магазин'!E2</f>
        <v>3751700.4</v>
      </c>
      <c r="E3" s="15">
        <f>'Интернет-магазин'!F2</f>
        <v>3976802.424</v>
      </c>
      <c r="F3" s="15">
        <f>'Интернет-магазин'!G2</f>
        <v>4215410.569</v>
      </c>
      <c r="G3" s="15">
        <f>'Интернет-магазин'!H2</f>
        <v>4468335.204</v>
      </c>
      <c r="H3" s="15">
        <f>'Интернет-магазин'!I2</f>
        <v>4736435.316</v>
      </c>
      <c r="I3" s="15">
        <f>'Интернет-магазин'!J2</f>
        <v>5020621.435</v>
      </c>
      <c r="J3" s="15">
        <f>'Интернет-магазин'!K2</f>
        <v>5321858.721</v>
      </c>
      <c r="K3" s="15">
        <f>'Интернет-магазин'!L2</f>
        <v>5641170.244</v>
      </c>
      <c r="L3" s="15">
        <f>'Интернет-магазин'!M2</f>
        <v>5979640.459</v>
      </c>
      <c r="M3" s="15">
        <f>'Интернет-магазин'!N2</f>
        <v>6338418.886</v>
      </c>
    </row>
    <row r="4">
      <c r="A4" s="1" t="s">
        <v>26</v>
      </c>
      <c r="B4" s="15">
        <f>'Офлайн-магазин'!C2</f>
        <v>1350000</v>
      </c>
      <c r="C4" s="15">
        <f>'Офлайн-магазин'!D2</f>
        <v>1350000</v>
      </c>
      <c r="D4" s="15">
        <f>'Офлайн-магазин'!E2</f>
        <v>1350000</v>
      </c>
      <c r="E4" s="15">
        <f>'Офлайн-магазин'!F2</f>
        <v>1350000</v>
      </c>
      <c r="F4" s="15">
        <f>'Офлайн-магазин'!G2</f>
        <v>1350000</v>
      </c>
      <c r="G4" s="15">
        <f>'Офлайн-магазин'!H2</f>
        <v>1350000</v>
      </c>
      <c r="H4" s="15">
        <f>'Офлайн-магазин'!I2</f>
        <v>1350000</v>
      </c>
      <c r="I4" s="15">
        <f>'Офлайн-магазин'!J2</f>
        <v>1350000</v>
      </c>
      <c r="J4" s="15">
        <f>'Офлайн-магазин'!K2</f>
        <v>1350000</v>
      </c>
      <c r="K4" s="15">
        <f>'Офлайн-магазин'!L2</f>
        <v>1350000</v>
      </c>
      <c r="L4" s="15">
        <f>'Офлайн-магазин'!M2</f>
        <v>1350000</v>
      </c>
      <c r="M4" s="15">
        <f>'Офлайн-магазин'!N2</f>
        <v>1350000</v>
      </c>
    </row>
    <row r="5" ht="24.75" customHeight="1">
      <c r="A5" s="21" t="s">
        <v>25</v>
      </c>
      <c r="B5" s="23">
        <f t="shared" ref="B5:M5" si="2">sum(B6:B7)</f>
        <v>-3904650</v>
      </c>
      <c r="C5" s="23">
        <f t="shared" si="2"/>
        <v>-4074939</v>
      </c>
      <c r="D5" s="23">
        <f t="shared" si="2"/>
        <v>-4255445.34</v>
      </c>
      <c r="E5" s="23">
        <f t="shared" si="2"/>
        <v>-4446782.06</v>
      </c>
      <c r="F5" s="23">
        <f t="shared" si="2"/>
        <v>-4649598.984</v>
      </c>
      <c r="G5" s="23">
        <f t="shared" si="2"/>
        <v>-4864584.923</v>
      </c>
      <c r="H5" s="23">
        <f t="shared" si="2"/>
        <v>-5092470.018</v>
      </c>
      <c r="I5" s="23">
        <f t="shared" si="2"/>
        <v>-5334028.22</v>
      </c>
      <c r="J5" s="23">
        <f t="shared" si="2"/>
        <v>-5590079.913</v>
      </c>
      <c r="K5" s="23">
        <f t="shared" si="2"/>
        <v>-5861494.707</v>
      </c>
      <c r="L5" s="23">
        <f t="shared" si="2"/>
        <v>-6149194.39</v>
      </c>
      <c r="M5" s="23">
        <f t="shared" si="2"/>
        <v>-6454156.053</v>
      </c>
    </row>
    <row r="6">
      <c r="A6" s="1" t="s">
        <v>31</v>
      </c>
      <c r="B6" s="15">
        <f>'Интернет-магазин'!C11</f>
        <v>-2838150</v>
      </c>
      <c r="C6" s="15">
        <f>'Интернет-магазин'!D11</f>
        <v>-3008439</v>
      </c>
      <c r="D6" s="15">
        <f>'Интернет-магазин'!E11</f>
        <v>-3188945.34</v>
      </c>
      <c r="E6" s="15">
        <f>'Интернет-магазин'!F11</f>
        <v>-3380282.06</v>
      </c>
      <c r="F6" s="15">
        <f>'Интернет-магазин'!G11</f>
        <v>-3583098.984</v>
      </c>
      <c r="G6" s="15">
        <f>'Интернет-магазин'!H11</f>
        <v>-3798084.923</v>
      </c>
      <c r="H6" s="15">
        <f>'Интернет-магазин'!I11</f>
        <v>-4025970.018</v>
      </c>
      <c r="I6" s="15">
        <f>'Интернет-магазин'!J11</f>
        <v>-4267528.22</v>
      </c>
      <c r="J6" s="15">
        <f>'Интернет-магазин'!K11</f>
        <v>-4523579.913</v>
      </c>
      <c r="K6" s="15">
        <f>'Интернет-магазин'!L11</f>
        <v>-4794994.707</v>
      </c>
      <c r="L6" s="15">
        <f>'Интернет-магазин'!M11</f>
        <v>-5082694.39</v>
      </c>
      <c r="M6" s="15">
        <f>'Интернет-магазин'!N11</f>
        <v>-5387656.053</v>
      </c>
    </row>
    <row r="7">
      <c r="A7" s="1" t="s">
        <v>34</v>
      </c>
      <c r="B7" s="15">
        <f>'Офлайн-магазин'!C11</f>
        <v>-1066500</v>
      </c>
      <c r="C7" s="15">
        <f>'Офлайн-магазин'!D11</f>
        <v>-1066500</v>
      </c>
      <c r="D7" s="15">
        <f>'Офлайн-магазин'!E11</f>
        <v>-1066500</v>
      </c>
      <c r="E7" s="15">
        <f>'Офлайн-магазин'!F11</f>
        <v>-1066500</v>
      </c>
      <c r="F7" s="15">
        <f>'Офлайн-магазин'!G11</f>
        <v>-1066500</v>
      </c>
      <c r="G7" s="15">
        <f>'Офлайн-магазин'!H11</f>
        <v>-1066500</v>
      </c>
      <c r="H7" s="15">
        <f>'Офлайн-магазин'!I11</f>
        <v>-1066500</v>
      </c>
      <c r="I7" s="15">
        <f>'Офлайн-магазин'!J11</f>
        <v>-1066500</v>
      </c>
      <c r="J7" s="15">
        <f>'Офлайн-магазин'!K11</f>
        <v>-1066500</v>
      </c>
      <c r="K7" s="15">
        <f>'Офлайн-магазин'!L11</f>
        <v>-1066500</v>
      </c>
      <c r="L7" s="15">
        <f>'Офлайн-магазин'!M11</f>
        <v>-1066500</v>
      </c>
      <c r="M7" s="15">
        <f>'Офлайн-магазин'!N11</f>
        <v>-1066500</v>
      </c>
    </row>
    <row r="8" ht="24.75" customHeight="1">
      <c r="A8" s="2" t="s">
        <v>30</v>
      </c>
      <c r="B8" s="16">
        <f t="shared" ref="B8:M8" si="3">sum(B9:B10)</f>
        <v>784350</v>
      </c>
      <c r="C8" s="16">
        <f t="shared" si="3"/>
        <v>814401</v>
      </c>
      <c r="D8" s="16">
        <f t="shared" si="3"/>
        <v>846255.06</v>
      </c>
      <c r="E8" s="16">
        <f t="shared" si="3"/>
        <v>880020.3636</v>
      </c>
      <c r="F8" s="16">
        <f t="shared" si="3"/>
        <v>915811.5854</v>
      </c>
      <c r="G8" s="16">
        <f t="shared" si="3"/>
        <v>953750.2805</v>
      </c>
      <c r="H8" s="16">
        <f t="shared" si="3"/>
        <v>993965.2974</v>
      </c>
      <c r="I8" s="16">
        <f t="shared" si="3"/>
        <v>1036593.215</v>
      </c>
      <c r="J8" s="16">
        <f t="shared" si="3"/>
        <v>1081778.808</v>
      </c>
      <c r="K8" s="16">
        <f t="shared" si="3"/>
        <v>1129675.537</v>
      </c>
      <c r="L8" s="16">
        <f t="shared" si="3"/>
        <v>1180446.069</v>
      </c>
      <c r="M8" s="16">
        <f t="shared" si="3"/>
        <v>1234262.833</v>
      </c>
    </row>
    <row r="9">
      <c r="A9" s="1" t="s">
        <v>38</v>
      </c>
      <c r="B9" s="15">
        <f>'Интернет-магазин'!C16</f>
        <v>500850</v>
      </c>
      <c r="C9" s="15">
        <f>'Интернет-магазин'!D16</f>
        <v>530901</v>
      </c>
      <c r="D9" s="15">
        <f>'Интернет-магазин'!E16</f>
        <v>562755.06</v>
      </c>
      <c r="E9" s="15">
        <f>'Интернет-магазин'!F16</f>
        <v>596520.3636</v>
      </c>
      <c r="F9" s="15">
        <f>'Интернет-магазин'!G16</f>
        <v>632311.5854</v>
      </c>
      <c r="G9" s="15">
        <f>'Интернет-магазин'!H16</f>
        <v>670250.2805</v>
      </c>
      <c r="H9" s="15">
        <f>'Интернет-магазин'!I16</f>
        <v>710465.2974</v>
      </c>
      <c r="I9" s="15">
        <f>'Интернет-магазин'!J16</f>
        <v>753093.2152</v>
      </c>
      <c r="J9" s="15">
        <f>'Интернет-магазин'!K16</f>
        <v>798278.8081</v>
      </c>
      <c r="K9" s="15">
        <f>'Интернет-магазин'!L16</f>
        <v>846175.5366</v>
      </c>
      <c r="L9" s="15">
        <f>'Интернет-магазин'!M16</f>
        <v>896946.0688</v>
      </c>
      <c r="M9" s="15">
        <f>'Интернет-магазин'!N16</f>
        <v>950762.8329</v>
      </c>
    </row>
    <row r="10">
      <c r="A10" s="1" t="s">
        <v>42</v>
      </c>
      <c r="B10" s="15">
        <f>'Офлайн-магазин'!C16</f>
        <v>283500</v>
      </c>
      <c r="C10" s="15">
        <f>'Офлайн-магазин'!D16</f>
        <v>283500</v>
      </c>
      <c r="D10" s="15">
        <f>'Офлайн-магазин'!E16</f>
        <v>283500</v>
      </c>
      <c r="E10" s="15">
        <f>'Офлайн-магазин'!F16</f>
        <v>283500</v>
      </c>
      <c r="F10" s="15">
        <f>'Офлайн-магазин'!G16</f>
        <v>283500</v>
      </c>
      <c r="G10" s="15">
        <f>'Офлайн-магазин'!H16</f>
        <v>283500</v>
      </c>
      <c r="H10" s="15">
        <f>'Офлайн-магазин'!I16</f>
        <v>283500</v>
      </c>
      <c r="I10" s="15">
        <f>'Офлайн-магазин'!J16</f>
        <v>283500</v>
      </c>
      <c r="J10" s="15">
        <f>'Офлайн-магазин'!K16</f>
        <v>283500</v>
      </c>
      <c r="K10" s="15">
        <f>'Офлайн-магазин'!L16</f>
        <v>283500</v>
      </c>
      <c r="L10" s="15">
        <f>'Офлайн-магазин'!M16</f>
        <v>283500</v>
      </c>
      <c r="M10" s="15">
        <f>'Офлайн-магазин'!N16</f>
        <v>283500</v>
      </c>
    </row>
    <row r="11" ht="24.75" customHeight="1">
      <c r="A11" s="28" t="s">
        <v>44</v>
      </c>
      <c r="B11" s="29">
        <f t="shared" ref="B11:M11" si="4">average(B12:B13)</f>
        <v>0.18</v>
      </c>
      <c r="C11" s="29">
        <f t="shared" si="4"/>
        <v>0.18</v>
      </c>
      <c r="D11" s="29">
        <f t="shared" si="4"/>
        <v>0.18</v>
      </c>
      <c r="E11" s="29">
        <f t="shared" si="4"/>
        <v>0.18</v>
      </c>
      <c r="F11" s="29">
        <f t="shared" si="4"/>
        <v>0.18</v>
      </c>
      <c r="G11" s="29">
        <f t="shared" si="4"/>
        <v>0.18</v>
      </c>
      <c r="H11" s="29">
        <f t="shared" si="4"/>
        <v>0.18</v>
      </c>
      <c r="I11" s="29">
        <f t="shared" si="4"/>
        <v>0.18</v>
      </c>
      <c r="J11" s="29">
        <f t="shared" si="4"/>
        <v>0.18</v>
      </c>
      <c r="K11" s="29">
        <f t="shared" si="4"/>
        <v>0.18</v>
      </c>
      <c r="L11" s="29">
        <f t="shared" si="4"/>
        <v>0.18</v>
      </c>
      <c r="M11" s="29">
        <f t="shared" si="4"/>
        <v>0.18</v>
      </c>
    </row>
    <row r="12">
      <c r="A12" s="1" t="s">
        <v>45</v>
      </c>
      <c r="B12" s="30">
        <f>'Интернет-магазин'!C17</f>
        <v>0.15</v>
      </c>
      <c r="C12" s="30">
        <f>'Интернет-магазин'!D17</f>
        <v>0.15</v>
      </c>
      <c r="D12" s="30">
        <f>'Интернет-магазин'!E17</f>
        <v>0.15</v>
      </c>
      <c r="E12" s="30">
        <f>'Интернет-магазин'!F17</f>
        <v>0.15</v>
      </c>
      <c r="F12" s="30">
        <f>'Интернет-магазин'!G17</f>
        <v>0.15</v>
      </c>
      <c r="G12" s="30">
        <f>'Интернет-магазин'!H17</f>
        <v>0.15</v>
      </c>
      <c r="H12" s="30">
        <f>'Интернет-магазин'!I17</f>
        <v>0.15</v>
      </c>
      <c r="I12" s="30">
        <f>'Интернет-магазин'!J17</f>
        <v>0.15</v>
      </c>
      <c r="J12" s="30">
        <f>'Интернет-магазин'!K17</f>
        <v>0.15</v>
      </c>
      <c r="K12" s="30">
        <f>'Интернет-магазин'!L17</f>
        <v>0.15</v>
      </c>
      <c r="L12" s="30">
        <f>'Интернет-магазин'!M17</f>
        <v>0.15</v>
      </c>
      <c r="M12" s="30">
        <f>'Интернет-магазин'!N17</f>
        <v>0.15</v>
      </c>
    </row>
    <row r="13">
      <c r="A13" s="1" t="s">
        <v>46</v>
      </c>
      <c r="B13" s="30">
        <f>'Офлайн-магазин'!C17</f>
        <v>0.21</v>
      </c>
      <c r="C13" s="30">
        <f>'Офлайн-магазин'!D17</f>
        <v>0.21</v>
      </c>
      <c r="D13" s="30">
        <f>'Офлайн-магазин'!E17</f>
        <v>0.21</v>
      </c>
      <c r="E13" s="30">
        <f>'Офлайн-магазин'!F17</f>
        <v>0.21</v>
      </c>
      <c r="F13" s="30">
        <f>'Офлайн-магазин'!G17</f>
        <v>0.21</v>
      </c>
      <c r="G13" s="30">
        <f>'Офлайн-магазин'!H17</f>
        <v>0.21</v>
      </c>
      <c r="H13" s="30">
        <f>'Офлайн-магазин'!I17</f>
        <v>0.21</v>
      </c>
      <c r="I13" s="30">
        <f>'Офлайн-магазин'!J17</f>
        <v>0.21</v>
      </c>
      <c r="J13" s="30">
        <f>'Офлайн-магазин'!K17</f>
        <v>0.21</v>
      </c>
      <c r="K13" s="30">
        <f>'Офлайн-магазин'!L17</f>
        <v>0.21</v>
      </c>
      <c r="L13" s="30">
        <f>'Офлайн-магазин'!M17</f>
        <v>0.21</v>
      </c>
      <c r="M13" s="30">
        <f>'Офлайн-магазин'!N17</f>
        <v>0.21</v>
      </c>
    </row>
    <row r="14" ht="24.75" customHeight="1">
      <c r="A14" s="21" t="s">
        <v>33</v>
      </c>
      <c r="B14" s="31">
        <f t="shared" ref="B14:M14" si="5">sum(B15:B16)</f>
        <v>-496604.1</v>
      </c>
      <c r="C14" s="31">
        <f t="shared" si="5"/>
        <v>-497986.446</v>
      </c>
      <c r="D14" s="31">
        <f t="shared" si="5"/>
        <v>-499451.7328</v>
      </c>
      <c r="E14" s="31">
        <f t="shared" si="5"/>
        <v>-501004.9367</v>
      </c>
      <c r="F14" s="31">
        <f t="shared" si="5"/>
        <v>-502651.3329</v>
      </c>
      <c r="G14" s="31">
        <f t="shared" si="5"/>
        <v>-504396.5129</v>
      </c>
      <c r="H14" s="31">
        <f t="shared" si="5"/>
        <v>-506246.4037</v>
      </c>
      <c r="I14" s="31">
        <f t="shared" si="5"/>
        <v>-508207.2879</v>
      </c>
      <c r="J14" s="31">
        <f t="shared" si="5"/>
        <v>-510285.8252</v>
      </c>
      <c r="K14" s="31">
        <f t="shared" si="5"/>
        <v>-512489.0747</v>
      </c>
      <c r="L14" s="31">
        <f t="shared" si="5"/>
        <v>-514824.5192</v>
      </c>
      <c r="M14" s="31">
        <f t="shared" si="5"/>
        <v>-517300.0903</v>
      </c>
    </row>
    <row r="15">
      <c r="A15" s="1" t="s">
        <v>47</v>
      </c>
      <c r="B15" s="15">
        <f>'Интернет-магазин'!C19</f>
        <v>-345289.1</v>
      </c>
      <c r="C15" s="15">
        <f>'Интернет-магазин'!D19</f>
        <v>-346671.446</v>
      </c>
      <c r="D15" s="15">
        <f>'Интернет-магазин'!E19</f>
        <v>-348136.7328</v>
      </c>
      <c r="E15" s="15">
        <f>'Интернет-магазин'!F19</f>
        <v>-349689.9367</v>
      </c>
      <c r="F15" s="15">
        <f>'Интернет-магазин'!G19</f>
        <v>-351336.3329</v>
      </c>
      <c r="G15" s="15">
        <f>'Интернет-магазин'!H19</f>
        <v>-353081.5129</v>
      </c>
      <c r="H15" s="15">
        <f>'Интернет-магазин'!I19</f>
        <v>-354931.4037</v>
      </c>
      <c r="I15" s="15">
        <f>'Интернет-магазин'!J19</f>
        <v>-356892.2879</v>
      </c>
      <c r="J15" s="15">
        <f>'Интернет-магазин'!K19</f>
        <v>-358970.8252</v>
      </c>
      <c r="K15" s="15">
        <f>'Интернет-магазин'!L19</f>
        <v>-361174.0747</v>
      </c>
      <c r="L15" s="15">
        <f>'Интернет-магазин'!M19</f>
        <v>-363509.5192</v>
      </c>
      <c r="M15" s="15">
        <f>'Интернет-магазин'!N19</f>
        <v>-365985.0903</v>
      </c>
    </row>
    <row r="16">
      <c r="A16" s="1" t="s">
        <v>49</v>
      </c>
      <c r="B16" s="15">
        <f>'Офлайн-магазин'!C19</f>
        <v>-151315</v>
      </c>
      <c r="C16" s="15">
        <f>'Офлайн-магазин'!D19</f>
        <v>-151315</v>
      </c>
      <c r="D16" s="15">
        <f>'Офлайн-магазин'!E19</f>
        <v>-151315</v>
      </c>
      <c r="E16" s="15">
        <f>'Офлайн-магазин'!F19</f>
        <v>-151315</v>
      </c>
      <c r="F16" s="15">
        <f>'Офлайн-магазин'!G19</f>
        <v>-151315</v>
      </c>
      <c r="G16" s="15">
        <f>'Офлайн-магазин'!H19</f>
        <v>-151315</v>
      </c>
      <c r="H16" s="15">
        <f>'Офлайн-магазин'!I19</f>
        <v>-151315</v>
      </c>
      <c r="I16" s="15">
        <f>'Офлайн-магазин'!J19</f>
        <v>-151315</v>
      </c>
      <c r="J16" s="15">
        <f>'Офлайн-магазин'!K19</f>
        <v>-151315</v>
      </c>
      <c r="K16" s="15">
        <f>'Офлайн-магазин'!L19</f>
        <v>-151315</v>
      </c>
      <c r="L16" s="15">
        <f>'Офлайн-магазин'!M19</f>
        <v>-151315</v>
      </c>
      <c r="M16" s="15">
        <f>'Офлайн-магазин'!N19</f>
        <v>-151315</v>
      </c>
    </row>
    <row r="17" ht="24.75" customHeight="1">
      <c r="A17" s="21" t="s">
        <v>51</v>
      </c>
      <c r="B17" s="31">
        <f t="shared" ref="B17:M17" si="6">sum(B18:B19)</f>
        <v>-187080</v>
      </c>
      <c r="C17" s="31">
        <f t="shared" si="6"/>
        <v>-190132.8</v>
      </c>
      <c r="D17" s="31">
        <f t="shared" si="6"/>
        <v>-193368.768</v>
      </c>
      <c r="E17" s="31">
        <f t="shared" si="6"/>
        <v>-196798.8941</v>
      </c>
      <c r="F17" s="31">
        <f t="shared" si="6"/>
        <v>-200434.8277</v>
      </c>
      <c r="G17" s="31">
        <f t="shared" si="6"/>
        <v>-204288.9174</v>
      </c>
      <c r="H17" s="31">
        <f t="shared" si="6"/>
        <v>-208374.2524</v>
      </c>
      <c r="I17" s="31">
        <f t="shared" si="6"/>
        <v>-212704.7076</v>
      </c>
      <c r="J17" s="31">
        <f t="shared" si="6"/>
        <v>-217294.99</v>
      </c>
      <c r="K17" s="31">
        <f t="shared" si="6"/>
        <v>-222160.6894</v>
      </c>
      <c r="L17" s="31">
        <f t="shared" si="6"/>
        <v>-227318.3308</v>
      </c>
      <c r="M17" s="31">
        <f t="shared" si="6"/>
        <v>-232785.4306</v>
      </c>
    </row>
    <row r="18">
      <c r="A18" s="1" t="s">
        <v>52</v>
      </c>
      <c r="B18" s="15">
        <f>'Интернет-магазин'!C35</f>
        <v>-118980</v>
      </c>
      <c r="C18" s="15">
        <f>'Интернет-магазин'!D35</f>
        <v>-122032.8</v>
      </c>
      <c r="D18" s="15">
        <f>'Интернет-магазин'!E35</f>
        <v>-125268.768</v>
      </c>
      <c r="E18" s="15">
        <f>'Интернет-магазин'!F35</f>
        <v>-128698.8941</v>
      </c>
      <c r="F18" s="15">
        <f>'Интернет-магазин'!G35</f>
        <v>-132334.8277</v>
      </c>
      <c r="G18" s="15">
        <f>'Интернет-магазин'!H35</f>
        <v>-136188.9174</v>
      </c>
      <c r="H18" s="15">
        <f>'Интернет-магазин'!I35</f>
        <v>-140274.2524</v>
      </c>
      <c r="I18" s="15">
        <f>'Интернет-магазин'!J35</f>
        <v>-144604.7076</v>
      </c>
      <c r="J18" s="15">
        <f>'Интернет-магазин'!K35</f>
        <v>-149194.99</v>
      </c>
      <c r="K18" s="15">
        <f>'Интернет-магазин'!L35</f>
        <v>-154060.6894</v>
      </c>
      <c r="L18" s="15">
        <f>'Интернет-магазин'!M35</f>
        <v>-159218.3308</v>
      </c>
      <c r="M18" s="15">
        <f>'Интернет-магазин'!N35</f>
        <v>-164685.4306</v>
      </c>
    </row>
    <row r="19">
      <c r="A19" s="1" t="s">
        <v>53</v>
      </c>
      <c r="B19" s="15">
        <f>'Офлайн-магазин'!C35</f>
        <v>-68100</v>
      </c>
      <c r="C19" s="15">
        <f>'Офлайн-магазин'!D35</f>
        <v>-68100</v>
      </c>
      <c r="D19" s="15">
        <f>'Офлайн-магазин'!E35</f>
        <v>-68100</v>
      </c>
      <c r="E19" s="15">
        <f>'Офлайн-магазин'!F35</f>
        <v>-68100</v>
      </c>
      <c r="F19" s="15">
        <f>'Офлайн-магазин'!G35</f>
        <v>-68100</v>
      </c>
      <c r="G19" s="15">
        <f>'Офлайн-магазин'!H35</f>
        <v>-68100</v>
      </c>
      <c r="H19" s="15">
        <f>'Офлайн-магазин'!I35</f>
        <v>-68100</v>
      </c>
      <c r="I19" s="15">
        <f>'Офлайн-магазин'!J35</f>
        <v>-68100</v>
      </c>
      <c r="J19" s="15">
        <f>'Офлайн-магазин'!K35</f>
        <v>-68100</v>
      </c>
      <c r="K19" s="15">
        <f>'Офлайн-магазин'!L35</f>
        <v>-68100</v>
      </c>
      <c r="L19" s="15">
        <f>'Офлайн-магазин'!M35</f>
        <v>-68100</v>
      </c>
      <c r="M19" s="15">
        <f>'Офлайн-магазин'!N35</f>
        <v>-68100</v>
      </c>
    </row>
    <row r="20" ht="24.75" customHeight="1">
      <c r="A20" s="2" t="s">
        <v>54</v>
      </c>
      <c r="B20" s="16">
        <f t="shared" ref="B20:M20" si="7">sum(B21:B22)</f>
        <v>100665.9</v>
      </c>
      <c r="C20" s="16">
        <f t="shared" si="7"/>
        <v>126281.754</v>
      </c>
      <c r="D20" s="16">
        <f t="shared" si="7"/>
        <v>153434.5592</v>
      </c>
      <c r="E20" s="16">
        <f t="shared" si="7"/>
        <v>182216.5328</v>
      </c>
      <c r="F20" s="16">
        <f t="shared" si="7"/>
        <v>212725.4248</v>
      </c>
      <c r="G20" s="16">
        <f t="shared" si="7"/>
        <v>245064.8502</v>
      </c>
      <c r="H20" s="16">
        <f t="shared" si="7"/>
        <v>279344.6413</v>
      </c>
      <c r="I20" s="16">
        <f t="shared" si="7"/>
        <v>315681.2197</v>
      </c>
      <c r="J20" s="16">
        <f t="shared" si="7"/>
        <v>354197.9929</v>
      </c>
      <c r="K20" s="16">
        <f t="shared" si="7"/>
        <v>395025.7725</v>
      </c>
      <c r="L20" s="16">
        <f t="shared" si="7"/>
        <v>438303.2188</v>
      </c>
      <c r="M20" s="16">
        <f t="shared" si="7"/>
        <v>484177.312</v>
      </c>
    </row>
    <row r="21">
      <c r="A21" s="1" t="s">
        <v>55</v>
      </c>
      <c r="B21" s="15">
        <f>'Интернет-магазин'!C45</f>
        <v>36580.9</v>
      </c>
      <c r="C21" s="15">
        <f>'Интернет-магазин'!D45</f>
        <v>62196.754</v>
      </c>
      <c r="D21" s="15">
        <f>'Интернет-магазин'!E45</f>
        <v>89349.55924</v>
      </c>
      <c r="E21" s="15">
        <f>'Интернет-магазин'!F45</f>
        <v>118131.5328</v>
      </c>
      <c r="F21" s="15">
        <f>'Интернет-магазин'!G45</f>
        <v>148640.4248</v>
      </c>
      <c r="G21" s="15">
        <f>'Интернет-магазин'!H45</f>
        <v>180979.8502</v>
      </c>
      <c r="H21" s="15">
        <f>'Интернет-магазин'!I45</f>
        <v>215259.6413</v>
      </c>
      <c r="I21" s="15">
        <f>'Интернет-магазин'!J45</f>
        <v>251596.2197</v>
      </c>
      <c r="J21" s="15">
        <f>'Интернет-магазин'!K45</f>
        <v>290112.9929</v>
      </c>
      <c r="K21" s="15">
        <f>'Интернет-магазин'!L45</f>
        <v>330940.7725</v>
      </c>
      <c r="L21" s="15">
        <f>'Интернет-магазин'!M45</f>
        <v>374218.2188</v>
      </c>
      <c r="M21" s="15">
        <f>'Интернет-магазин'!N45</f>
        <v>420092.312</v>
      </c>
    </row>
    <row r="22">
      <c r="A22" s="1" t="s">
        <v>56</v>
      </c>
      <c r="B22" s="15">
        <f>'Офлайн-магазин'!C45</f>
        <v>64085</v>
      </c>
      <c r="C22" s="15">
        <f>'Офлайн-магазин'!D45</f>
        <v>64085</v>
      </c>
      <c r="D22" s="15">
        <f>'Офлайн-магазин'!E45</f>
        <v>64085</v>
      </c>
      <c r="E22" s="15">
        <f>'Офлайн-магазин'!F45</f>
        <v>64085</v>
      </c>
      <c r="F22" s="15">
        <f>'Офлайн-магазин'!G45</f>
        <v>64085</v>
      </c>
      <c r="G22" s="15">
        <f>'Офлайн-магазин'!H45</f>
        <v>64085</v>
      </c>
      <c r="H22" s="15">
        <f>'Офлайн-магазин'!I45</f>
        <v>64085</v>
      </c>
      <c r="I22" s="15">
        <f>'Офлайн-магазин'!J45</f>
        <v>64085</v>
      </c>
      <c r="J22" s="15">
        <f>'Офлайн-магазин'!K45</f>
        <v>64085</v>
      </c>
      <c r="K22" s="15">
        <f>'Офлайн-магазин'!L45</f>
        <v>64085</v>
      </c>
      <c r="L22" s="15">
        <f>'Офлайн-магазин'!M45</f>
        <v>64085</v>
      </c>
      <c r="M22" s="15">
        <f>'Офлайн-магазин'!N45</f>
        <v>64085</v>
      </c>
    </row>
    <row r="23" ht="24.75" customHeight="1">
      <c r="A23" s="21" t="s">
        <v>57</v>
      </c>
      <c r="B23" s="31">
        <f t="shared" ref="B23:M23" si="8">sum(B24:B25)</f>
        <v>-11000</v>
      </c>
      <c r="C23" s="31">
        <f t="shared" si="8"/>
        <v>-11000</v>
      </c>
      <c r="D23" s="31">
        <f t="shared" si="8"/>
        <v>-11000</v>
      </c>
      <c r="E23" s="31">
        <f t="shared" si="8"/>
        <v>-11000</v>
      </c>
      <c r="F23" s="31">
        <f t="shared" si="8"/>
        <v>-11000</v>
      </c>
      <c r="G23" s="31">
        <f t="shared" si="8"/>
        <v>-11000</v>
      </c>
      <c r="H23" s="31">
        <f t="shared" si="8"/>
        <v>-11000</v>
      </c>
      <c r="I23" s="31">
        <f t="shared" si="8"/>
        <v>-11000</v>
      </c>
      <c r="J23" s="31">
        <f t="shared" si="8"/>
        <v>-11000</v>
      </c>
      <c r="K23" s="31">
        <f t="shared" si="8"/>
        <v>-11000</v>
      </c>
      <c r="L23" s="31">
        <f t="shared" si="8"/>
        <v>-11000</v>
      </c>
      <c r="M23" s="31">
        <f t="shared" si="8"/>
        <v>-11000</v>
      </c>
    </row>
    <row r="24">
      <c r="A24" s="1" t="s">
        <v>58</v>
      </c>
      <c r="B24" s="15">
        <f>'Интернет-магазин'!C47</f>
        <v>-5500</v>
      </c>
      <c r="C24" s="15">
        <f>'Интернет-магазин'!D47</f>
        <v>-5500</v>
      </c>
      <c r="D24" s="15">
        <f>'Интернет-магазин'!E47</f>
        <v>-5500</v>
      </c>
      <c r="E24" s="15">
        <f>'Интернет-магазин'!F47</f>
        <v>-5500</v>
      </c>
      <c r="F24" s="15">
        <f>'Интернет-магазин'!G47</f>
        <v>-5500</v>
      </c>
      <c r="G24" s="15">
        <f>'Интернет-магазин'!H47</f>
        <v>-5500</v>
      </c>
      <c r="H24" s="15">
        <f>'Интернет-магазин'!I47</f>
        <v>-5500</v>
      </c>
      <c r="I24" s="15">
        <f>'Интернет-магазин'!J47</f>
        <v>-5500</v>
      </c>
      <c r="J24" s="15">
        <f>'Интернет-магазин'!K47</f>
        <v>-5500</v>
      </c>
      <c r="K24" s="15">
        <f>'Интернет-магазин'!L47</f>
        <v>-5500</v>
      </c>
      <c r="L24" s="15">
        <f>'Интернет-магазин'!M47</f>
        <v>-5500</v>
      </c>
      <c r="M24" s="15">
        <f>'Интернет-магазин'!N47</f>
        <v>-5500</v>
      </c>
    </row>
    <row r="25">
      <c r="A25" s="1" t="s">
        <v>59</v>
      </c>
      <c r="B25" s="15">
        <f>'Офлайн-магазин'!C47</f>
        <v>-5500</v>
      </c>
      <c r="C25" s="15">
        <f>'Офлайн-магазин'!D47</f>
        <v>-5500</v>
      </c>
      <c r="D25" s="15">
        <f>'Офлайн-магазин'!E47</f>
        <v>-5500</v>
      </c>
      <c r="E25" s="15">
        <f>'Офлайн-магазин'!F47</f>
        <v>-5500</v>
      </c>
      <c r="F25" s="15">
        <f>'Офлайн-магазин'!G47</f>
        <v>-5500</v>
      </c>
      <c r="G25" s="15">
        <f>'Офлайн-магазин'!H47</f>
        <v>-5500</v>
      </c>
      <c r="H25" s="15">
        <f>'Офлайн-магазин'!I47</f>
        <v>-5500</v>
      </c>
      <c r="I25" s="15">
        <f>'Офлайн-магазин'!J47</f>
        <v>-5500</v>
      </c>
      <c r="J25" s="15">
        <f>'Офлайн-магазин'!K47</f>
        <v>-5500</v>
      </c>
      <c r="K25" s="15">
        <f>'Офлайн-магазин'!L47</f>
        <v>-5500</v>
      </c>
      <c r="L25" s="15">
        <f>'Офлайн-магазин'!M47</f>
        <v>-5500</v>
      </c>
      <c r="M25" s="15">
        <f>'Офлайн-магазин'!N47</f>
        <v>-5500</v>
      </c>
    </row>
    <row r="26" ht="24.75" customHeight="1">
      <c r="A26" s="2" t="s">
        <v>60</v>
      </c>
      <c r="B26" s="16">
        <f t="shared" ref="B26:M26" si="9">sum(B27:B28)</f>
        <v>76665.9</v>
      </c>
      <c r="C26" s="16">
        <f t="shared" si="9"/>
        <v>102281.754</v>
      </c>
      <c r="D26" s="16">
        <f t="shared" si="9"/>
        <v>129434.5592</v>
      </c>
      <c r="E26" s="16">
        <f t="shared" si="9"/>
        <v>158216.5328</v>
      </c>
      <c r="F26" s="16">
        <f t="shared" si="9"/>
        <v>188725.4248</v>
      </c>
      <c r="G26" s="16">
        <f t="shared" si="9"/>
        <v>221064.8502</v>
      </c>
      <c r="H26" s="16">
        <f t="shared" si="9"/>
        <v>255344.6413</v>
      </c>
      <c r="I26" s="16">
        <f t="shared" si="9"/>
        <v>291681.2197</v>
      </c>
      <c r="J26" s="16">
        <f t="shared" si="9"/>
        <v>330197.9929</v>
      </c>
      <c r="K26" s="16">
        <f t="shared" si="9"/>
        <v>371025.7725</v>
      </c>
      <c r="L26" s="16">
        <f t="shared" si="9"/>
        <v>414303.2188</v>
      </c>
      <c r="M26" s="16">
        <f t="shared" si="9"/>
        <v>460177.312</v>
      </c>
    </row>
    <row r="27">
      <c r="A27" s="1" t="s">
        <v>61</v>
      </c>
      <c r="B27" s="15">
        <f>'Интернет-магазин'!C51</f>
        <v>24580.9</v>
      </c>
      <c r="C27" s="15">
        <f>'Интернет-магазин'!D51</f>
        <v>50196.754</v>
      </c>
      <c r="D27" s="15">
        <f>'Интернет-магазин'!E51</f>
        <v>77349.55924</v>
      </c>
      <c r="E27" s="15">
        <f>'Интернет-магазин'!F51</f>
        <v>106131.5328</v>
      </c>
      <c r="F27" s="15">
        <f>'Интернет-магазин'!G51</f>
        <v>136640.4248</v>
      </c>
      <c r="G27" s="15">
        <f>'Интернет-магазин'!H51</f>
        <v>168979.8502</v>
      </c>
      <c r="H27" s="15">
        <f>'Интернет-магазин'!I51</f>
        <v>203259.6413</v>
      </c>
      <c r="I27" s="15">
        <f>'Интернет-магазин'!J51</f>
        <v>239596.2197</v>
      </c>
      <c r="J27" s="15">
        <f>'Интернет-магазин'!K51</f>
        <v>278112.9929</v>
      </c>
      <c r="K27" s="15">
        <f>'Интернет-магазин'!L51</f>
        <v>318940.7725</v>
      </c>
      <c r="L27" s="15">
        <f>'Интернет-магазин'!M51</f>
        <v>362218.2188</v>
      </c>
      <c r="M27" s="15">
        <f>'Интернет-магазин'!N51</f>
        <v>408092.312</v>
      </c>
    </row>
    <row r="28">
      <c r="A28" s="1" t="s">
        <v>63</v>
      </c>
      <c r="B28" s="15">
        <f>'Офлайн-магазин'!C51</f>
        <v>52085</v>
      </c>
      <c r="C28" s="15">
        <f>'Офлайн-магазин'!D51</f>
        <v>52085</v>
      </c>
      <c r="D28" s="15">
        <f>'Офлайн-магазин'!E51</f>
        <v>52085</v>
      </c>
      <c r="E28" s="15">
        <f>'Офлайн-магазин'!F51</f>
        <v>52085</v>
      </c>
      <c r="F28" s="15">
        <f>'Офлайн-магазин'!G51</f>
        <v>52085</v>
      </c>
      <c r="G28" s="15">
        <f>'Офлайн-магазин'!H51</f>
        <v>52085</v>
      </c>
      <c r="H28" s="15">
        <f>'Офлайн-магазин'!I51</f>
        <v>52085</v>
      </c>
      <c r="I28" s="15">
        <f>'Офлайн-магазин'!J51</f>
        <v>52085</v>
      </c>
      <c r="J28" s="15">
        <f>'Офлайн-магазин'!K51</f>
        <v>52085</v>
      </c>
      <c r="K28" s="15">
        <f>'Офлайн-магазин'!L51</f>
        <v>52085</v>
      </c>
      <c r="L28" s="15">
        <f>'Офлайн-магазин'!M51</f>
        <v>52085</v>
      </c>
      <c r="M28" s="15">
        <f>'Офлайн-магазин'!N51</f>
        <v>52085</v>
      </c>
    </row>
    <row r="29">
      <c r="A29" s="50" t="s">
        <v>64</v>
      </c>
      <c r="B29" s="51">
        <f>B26</f>
        <v>76665.9</v>
      </c>
      <c r="C29" s="51">
        <f t="shared" ref="C29:M29" si="10">C26+B29</f>
        <v>178947.654</v>
      </c>
      <c r="D29" s="51">
        <f t="shared" si="10"/>
        <v>308382.2132</v>
      </c>
      <c r="E29" s="51">
        <f t="shared" si="10"/>
        <v>466598.746</v>
      </c>
      <c r="F29" s="51">
        <f t="shared" si="10"/>
        <v>655324.1708</v>
      </c>
      <c r="G29" s="51">
        <f t="shared" si="10"/>
        <v>876389.021</v>
      </c>
      <c r="H29" s="51">
        <f t="shared" si="10"/>
        <v>1131733.662</v>
      </c>
      <c r="I29" s="51">
        <f t="shared" si="10"/>
        <v>1423414.882</v>
      </c>
      <c r="J29" s="51">
        <f t="shared" si="10"/>
        <v>1753612.875</v>
      </c>
      <c r="K29" s="51">
        <f t="shared" si="10"/>
        <v>2124638.647</v>
      </c>
      <c r="L29" s="51">
        <f t="shared" si="10"/>
        <v>2538941.866</v>
      </c>
      <c r="M29" s="52">
        <f t="shared" si="10"/>
        <v>2999119.178</v>
      </c>
    </row>
    <row r="30" ht="24.75" customHeight="1">
      <c r="A30" s="21" t="s">
        <v>65</v>
      </c>
      <c r="B30" s="31">
        <f t="shared" ref="B30:M30" si="11">sum(B31:B32)</f>
        <v>-1123800</v>
      </c>
      <c r="C30" s="31">
        <f t="shared" si="11"/>
        <v>-1180563</v>
      </c>
      <c r="D30" s="31">
        <f t="shared" si="11"/>
        <v>-1240731.78</v>
      </c>
      <c r="E30" s="31">
        <f t="shared" si="11"/>
        <v>-1304510.687</v>
      </c>
      <c r="F30" s="31">
        <f t="shared" si="11"/>
        <v>-1372116.328</v>
      </c>
      <c r="G30" s="31">
        <f t="shared" si="11"/>
        <v>-1443778.308</v>
      </c>
      <c r="H30" s="31">
        <f t="shared" si="11"/>
        <v>-1519740.006</v>
      </c>
      <c r="I30" s="31">
        <f t="shared" si="11"/>
        <v>-1600259.407</v>
      </c>
      <c r="J30" s="31">
        <f t="shared" si="11"/>
        <v>-1685609.971</v>
      </c>
      <c r="K30" s="31">
        <f t="shared" si="11"/>
        <v>-1776081.569</v>
      </c>
      <c r="L30" s="31">
        <f t="shared" si="11"/>
        <v>-1871981.463</v>
      </c>
      <c r="M30" s="31">
        <f t="shared" si="11"/>
        <v>-1973635.351</v>
      </c>
    </row>
    <row r="31">
      <c r="A31" s="1" t="s">
        <v>66</v>
      </c>
      <c r="B31" s="15">
        <f>'Интернет-магазин'!C55</f>
        <v>-946050</v>
      </c>
      <c r="C31" s="15">
        <f>'Интернет-магазин'!D55</f>
        <v>-1002813</v>
      </c>
      <c r="D31" s="15">
        <f>'Интернет-магазин'!E55</f>
        <v>-1062981.78</v>
      </c>
      <c r="E31" s="15">
        <f>'Интернет-магазин'!F55</f>
        <v>-1126760.687</v>
      </c>
      <c r="F31" s="15">
        <f>'Интернет-магазин'!G55</f>
        <v>-1194366.328</v>
      </c>
      <c r="G31" s="15">
        <f>'Интернет-магазин'!H55</f>
        <v>-1266028.308</v>
      </c>
      <c r="H31" s="15">
        <f>'Интернет-магазин'!I55</f>
        <v>-1341990.006</v>
      </c>
      <c r="I31" s="15">
        <f>'Интернет-магазин'!J55</f>
        <v>-1422509.407</v>
      </c>
      <c r="J31" s="15">
        <f>'Интернет-магазин'!K55</f>
        <v>-1507859.971</v>
      </c>
      <c r="K31" s="15">
        <f>'Интернет-магазин'!L55</f>
        <v>-1598331.569</v>
      </c>
      <c r="L31" s="15">
        <f>'Интернет-магазин'!M55</f>
        <v>-1694231.463</v>
      </c>
      <c r="M31" s="15">
        <f>'Интернет-магазин'!N55</f>
        <v>-1795885.351</v>
      </c>
    </row>
    <row r="32">
      <c r="A32" s="1" t="s">
        <v>69</v>
      </c>
      <c r="B32" s="15">
        <f>'Офлайн-магазин'!C55</f>
        <v>-177750</v>
      </c>
      <c r="C32" s="15">
        <f>'Офлайн-магазин'!D55</f>
        <v>-177750</v>
      </c>
      <c r="D32" s="15">
        <f>'Офлайн-магазин'!E55</f>
        <v>-177750</v>
      </c>
      <c r="E32" s="15">
        <f>'Офлайн-магазин'!F55</f>
        <v>-177750</v>
      </c>
      <c r="F32" s="15">
        <f>'Офлайн-магазин'!G55</f>
        <v>-177750</v>
      </c>
      <c r="G32" s="15">
        <f>'Офлайн-магазин'!H55</f>
        <v>-177750</v>
      </c>
      <c r="H32" s="15">
        <f>'Офлайн-магазин'!I55</f>
        <v>-177750</v>
      </c>
      <c r="I32" s="15">
        <f>'Офлайн-магазин'!J55</f>
        <v>-177750</v>
      </c>
      <c r="J32" s="15">
        <f>'Офлайн-магазин'!K55</f>
        <v>-177750</v>
      </c>
      <c r="K32" s="15">
        <f>'Офлайн-магазин'!L55</f>
        <v>-177750</v>
      </c>
      <c r="L32" s="15">
        <f>'Офлайн-магазин'!M55</f>
        <v>-177750</v>
      </c>
      <c r="M32" s="15">
        <f>'Офлайн-магазин'!N55</f>
        <v>-177750</v>
      </c>
    </row>
    <row r="33" ht="24.75" customHeight="1">
      <c r="A33" s="2" t="s">
        <v>72</v>
      </c>
      <c r="B33" s="16">
        <f t="shared" ref="B33:M33" si="12">sum(B34:B35)</f>
        <v>1213465.9</v>
      </c>
      <c r="C33" s="16">
        <f t="shared" si="12"/>
        <v>1385510.654</v>
      </c>
      <c r="D33" s="16">
        <f t="shared" si="12"/>
        <v>1588113.993</v>
      </c>
      <c r="E33" s="16">
        <f t="shared" si="12"/>
        <v>1823109.433</v>
      </c>
      <c r="F33" s="16">
        <f t="shared" si="12"/>
        <v>2092440.499</v>
      </c>
      <c r="G33" s="16">
        <f t="shared" si="12"/>
        <v>2398167.329</v>
      </c>
      <c r="H33" s="16">
        <f t="shared" si="12"/>
        <v>2742473.668</v>
      </c>
      <c r="I33" s="16">
        <f t="shared" si="12"/>
        <v>3127674.289</v>
      </c>
      <c r="J33" s="16">
        <f t="shared" si="12"/>
        <v>3556222.846</v>
      </c>
      <c r="K33" s="16">
        <f t="shared" si="12"/>
        <v>4030720.217</v>
      </c>
      <c r="L33" s="16">
        <f t="shared" si="12"/>
        <v>4553923.33</v>
      </c>
      <c r="M33" s="16">
        <f t="shared" si="12"/>
        <v>5128754.529</v>
      </c>
    </row>
    <row r="34">
      <c r="A34" s="1" t="s">
        <v>75</v>
      </c>
      <c r="B34" s="15">
        <f>'Интернет-магазин'!C76</f>
        <v>977130.9</v>
      </c>
      <c r="C34" s="15">
        <f>'Интернет-магазин'!D76</f>
        <v>1090590.654</v>
      </c>
      <c r="D34" s="15">
        <f>'Интернет-магазин'!E76</f>
        <v>1234608.993</v>
      </c>
      <c r="E34" s="15">
        <f>'Интернет-магазин'!F76</f>
        <v>1411019.433</v>
      </c>
      <c r="F34" s="15">
        <f>'Интернет-магазин'!G76</f>
        <v>1621765.499</v>
      </c>
      <c r="G34" s="15">
        <f>'Интернет-магазин'!H76</f>
        <v>1868907.329</v>
      </c>
      <c r="H34" s="15">
        <f>'Интернет-магазин'!I76</f>
        <v>2154628.668</v>
      </c>
      <c r="I34" s="15">
        <f>'Интернет-магазин'!J76</f>
        <v>2481244.289</v>
      </c>
      <c r="J34" s="15">
        <f>'Интернет-магазин'!K76</f>
        <v>2851207.846</v>
      </c>
      <c r="K34" s="15">
        <f>'Интернет-магазин'!L76</f>
        <v>3267120.217</v>
      </c>
      <c r="L34" s="15">
        <f>'Интернет-магазин'!M76</f>
        <v>3731738.33</v>
      </c>
      <c r="M34" s="15">
        <f>'Интернет-магазин'!N76</f>
        <v>4247984.529</v>
      </c>
    </row>
    <row r="35">
      <c r="A35" s="1" t="s">
        <v>81</v>
      </c>
      <c r="B35" s="15">
        <f>'Офлайн-магазин'!C76</f>
        <v>236335</v>
      </c>
      <c r="C35" s="15">
        <f>'Офлайн-магазин'!D76</f>
        <v>294920</v>
      </c>
      <c r="D35" s="15">
        <f>'Офлайн-магазин'!E76</f>
        <v>353505</v>
      </c>
      <c r="E35" s="15">
        <f>'Офлайн-магазин'!F76</f>
        <v>412090</v>
      </c>
      <c r="F35" s="15">
        <f>'Офлайн-магазин'!G76</f>
        <v>470675</v>
      </c>
      <c r="G35" s="15">
        <f>'Офлайн-магазин'!H76</f>
        <v>529260</v>
      </c>
      <c r="H35" s="15">
        <f>'Офлайн-магазин'!I76</f>
        <v>587845</v>
      </c>
      <c r="I35" s="15">
        <f>'Офлайн-магазин'!J76</f>
        <v>646430</v>
      </c>
      <c r="J35" s="15">
        <f>'Офлайн-магазин'!K76</f>
        <v>705015</v>
      </c>
      <c r="K35" s="15">
        <f>'Офлайн-магазин'!L76</f>
        <v>763600</v>
      </c>
      <c r="L35" s="15">
        <f>'Офлайн-магазин'!M76</f>
        <v>822185</v>
      </c>
      <c r="M35" s="15">
        <f>'Офлайн-магазин'!N76</f>
        <v>880770</v>
      </c>
    </row>
    <row r="3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</row>
    <row r="10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</row>
    <row r="104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  <row r="118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</row>
    <row r="120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</row>
    <row r="12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</row>
    <row r="1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</row>
    <row r="134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</row>
    <row r="13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  <row r="164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</row>
    <row r="16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</row>
    <row r="167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</row>
    <row r="169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</row>
    <row r="170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  <row r="17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</row>
    <row r="17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</row>
    <row r="17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</row>
    <row r="174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</row>
    <row r="17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</row>
    <row r="17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</row>
    <row r="177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</row>
    <row r="178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</row>
    <row r="179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</row>
    <row r="180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</row>
    <row r="18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</row>
    <row r="184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</row>
    <row r="18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</row>
    <row r="18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</row>
    <row r="188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</row>
    <row r="189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</row>
    <row r="190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</row>
    <row r="19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</row>
    <row r="19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</row>
    <row r="19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</row>
    <row r="194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</row>
    <row r="19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</row>
    <row r="19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</row>
    <row r="197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</row>
    <row r="198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</row>
    <row r="199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</row>
    <row r="200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</row>
    <row r="20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</row>
    <row r="20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</row>
    <row r="20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</row>
    <row r="204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</row>
    <row r="20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</row>
    <row r="206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</row>
    <row r="207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</row>
    <row r="208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</row>
    <row r="209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</row>
    <row r="210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</row>
    <row r="21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</row>
    <row r="21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</row>
    <row r="21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</row>
    <row r="214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</row>
    <row r="2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</row>
    <row r="216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</row>
    <row r="217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</row>
    <row r="218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</row>
    <row r="219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</row>
    <row r="220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</row>
    <row r="22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</row>
    <row r="22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</row>
    <row r="22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</row>
    <row r="224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</row>
    <row r="2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</row>
    <row r="226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</row>
    <row r="227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</row>
    <row r="228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</row>
    <row r="229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</row>
    <row r="230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</row>
    <row r="23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</row>
    <row r="23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</row>
    <row r="23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</row>
    <row r="234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</row>
    <row r="2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</row>
    <row r="236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</row>
    <row r="237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</row>
    <row r="238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</row>
    <row r="239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</row>
    <row r="240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</row>
    <row r="24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</row>
    <row r="24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</row>
    <row r="24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</row>
    <row r="244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</row>
    <row r="24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</row>
    <row r="246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</row>
    <row r="247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</row>
    <row r="248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</row>
    <row r="249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</row>
    <row r="250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</row>
    <row r="25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</row>
    <row r="25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</row>
    <row r="25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</row>
    <row r="254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</row>
    <row r="25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</row>
    <row r="256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</row>
    <row r="257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</row>
    <row r="28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</row>
    <row r="28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</row>
    <row r="284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</row>
    <row r="28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</row>
    <row r="286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</row>
    <row r="287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</row>
    <row r="288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</row>
    <row r="289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</row>
    <row r="290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</row>
    <row r="29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</row>
    <row r="29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</row>
    <row r="29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</row>
    <row r="294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</row>
    <row r="29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</row>
    <row r="296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</row>
    <row r="297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</row>
    <row r="298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</row>
    <row r="299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</row>
    <row r="300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</row>
    <row r="30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</row>
    <row r="30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</row>
    <row r="30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</row>
    <row r="304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</row>
    <row r="30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</row>
    <row r="306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</row>
    <row r="307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</row>
    <row r="308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</row>
    <row r="309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</row>
    <row r="310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</row>
    <row r="31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</row>
    <row r="31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</row>
    <row r="31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</row>
    <row r="314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</row>
    <row r="31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</row>
    <row r="316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</row>
    <row r="317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</row>
    <row r="318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</row>
    <row r="319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</row>
    <row r="320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</row>
    <row r="32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</row>
    <row r="32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</row>
    <row r="32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</row>
    <row r="324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</row>
    <row r="3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</row>
    <row r="326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</row>
    <row r="327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</row>
    <row r="328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</row>
    <row r="329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</row>
    <row r="330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</row>
    <row r="33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</row>
    <row r="33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</row>
    <row r="33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</row>
    <row r="334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</row>
    <row r="3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</row>
    <row r="336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</row>
    <row r="337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</row>
    <row r="338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</row>
    <row r="339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</row>
    <row r="340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</row>
    <row r="34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</row>
    <row r="34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</row>
    <row r="34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</row>
    <row r="344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</row>
    <row r="34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</row>
    <row r="346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</row>
    <row r="347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</row>
    <row r="348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</row>
    <row r="349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</row>
    <row r="350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</row>
    <row r="35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</row>
    <row r="35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</row>
    <row r="35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</row>
    <row r="354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</row>
    <row r="35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</row>
    <row r="356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</row>
    <row r="357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</row>
    <row r="358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</row>
    <row r="359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</row>
    <row r="360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</row>
    <row r="36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</row>
    <row r="36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</row>
    <row r="36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</row>
    <row r="364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</row>
    <row r="36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</row>
    <row r="366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</row>
    <row r="367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</row>
    <row r="368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</row>
    <row r="369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</row>
    <row r="370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</row>
    <row r="37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</row>
    <row r="37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</row>
    <row r="37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</row>
    <row r="374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</row>
    <row r="37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</row>
    <row r="376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</row>
    <row r="377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</row>
    <row r="378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</row>
    <row r="379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</row>
    <row r="380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</row>
    <row r="38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</row>
    <row r="38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</row>
    <row r="38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</row>
    <row r="384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</row>
    <row r="38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</row>
    <row r="386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</row>
    <row r="387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</row>
    <row r="388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</row>
    <row r="389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</row>
    <row r="390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</row>
    <row r="39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</row>
    <row r="39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</row>
    <row r="39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</row>
    <row r="394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</row>
    <row r="39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</row>
    <row r="396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</row>
    <row r="397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</row>
    <row r="398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</row>
    <row r="399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</row>
    <row r="400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</row>
    <row r="40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</row>
    <row r="40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</row>
    <row r="40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</row>
    <row r="404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</row>
    <row r="40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</row>
    <row r="406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</row>
    <row r="407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</row>
    <row r="408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</row>
    <row r="409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</row>
    <row r="410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</row>
    <row r="41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</row>
    <row r="41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</row>
    <row r="41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</row>
    <row r="414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</row>
    <row r="41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</row>
    <row r="416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</row>
    <row r="417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</row>
    <row r="418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</row>
    <row r="419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</row>
    <row r="420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</row>
    <row r="42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</row>
    <row r="42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</row>
    <row r="42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</row>
    <row r="424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</row>
    <row r="4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</row>
    <row r="426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</row>
    <row r="427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</row>
    <row r="428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</row>
    <row r="429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</row>
    <row r="430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</row>
    <row r="43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</row>
    <row r="43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</row>
    <row r="43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</row>
    <row r="434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</row>
    <row r="4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</row>
    <row r="436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</row>
    <row r="437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</row>
    <row r="438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</row>
    <row r="439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</row>
    <row r="440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</row>
    <row r="44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</row>
    <row r="44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</row>
    <row r="44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</row>
    <row r="444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</row>
    <row r="44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</row>
    <row r="446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</row>
    <row r="447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</row>
    <row r="448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</row>
    <row r="449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</row>
    <row r="450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</row>
    <row r="45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</row>
    <row r="45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</row>
    <row r="45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</row>
    <row r="454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</row>
    <row r="45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</row>
    <row r="456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</row>
    <row r="457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</row>
    <row r="458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</row>
    <row r="459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</row>
    <row r="460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</row>
    <row r="46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</row>
    <row r="46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</row>
    <row r="46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</row>
    <row r="464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</row>
    <row r="46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</row>
    <row r="466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</row>
    <row r="467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</row>
    <row r="468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</row>
    <row r="469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</row>
    <row r="470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</row>
    <row r="47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</row>
    <row r="47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</row>
    <row r="47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</row>
    <row r="474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</row>
    <row r="47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</row>
    <row r="476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</row>
    <row r="477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</row>
    <row r="478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</row>
    <row r="479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</row>
    <row r="480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</row>
    <row r="48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</row>
    <row r="48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</row>
    <row r="48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</row>
    <row r="484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</row>
    <row r="48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</row>
    <row r="486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</row>
    <row r="487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</row>
    <row r="488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</row>
    <row r="489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</row>
    <row r="490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</row>
    <row r="49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</row>
    <row r="49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</row>
    <row r="49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</row>
    <row r="494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</row>
    <row r="49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</row>
    <row r="496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</row>
    <row r="497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</row>
    <row r="498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</row>
    <row r="499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</row>
    <row r="500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</row>
    <row r="50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</row>
    <row r="50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</row>
    <row r="50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</row>
    <row r="504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</row>
    <row r="50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</row>
    <row r="506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</row>
    <row r="507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</row>
    <row r="508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</row>
    <row r="509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</row>
    <row r="510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</row>
    <row r="51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</row>
    <row r="51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</row>
    <row r="51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</row>
    <row r="514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</row>
    <row r="51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</row>
    <row r="516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</row>
    <row r="517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</row>
    <row r="518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</row>
    <row r="519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</row>
    <row r="520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</row>
    <row r="52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</row>
    <row r="52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</row>
    <row r="52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</row>
    <row r="524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</row>
    <row r="5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</row>
    <row r="526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</row>
    <row r="527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</row>
    <row r="528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</row>
    <row r="529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</row>
    <row r="530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</row>
    <row r="53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</row>
    <row r="53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</row>
    <row r="53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</row>
    <row r="534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</row>
    <row r="5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</row>
    <row r="536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</row>
    <row r="537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</row>
    <row r="538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</row>
    <row r="539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</row>
    <row r="540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</row>
    <row r="54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</row>
    <row r="54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</row>
    <row r="54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</row>
    <row r="544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</row>
    <row r="54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</row>
    <row r="546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</row>
    <row r="547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</row>
    <row r="548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</row>
    <row r="549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</row>
    <row r="550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</row>
    <row r="55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</row>
    <row r="55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</row>
    <row r="55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</row>
    <row r="554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</row>
    <row r="55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</row>
    <row r="556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</row>
    <row r="557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</row>
    <row r="558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</row>
    <row r="559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</row>
    <row r="560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</row>
    <row r="56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</row>
    <row r="56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</row>
    <row r="56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</row>
    <row r="564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</row>
    <row r="56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</row>
    <row r="566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</row>
    <row r="567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</row>
    <row r="568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</row>
    <row r="569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</row>
    <row r="570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</row>
    <row r="57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</row>
    <row r="57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</row>
    <row r="57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</row>
    <row r="574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</row>
    <row r="57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</row>
    <row r="576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</row>
    <row r="577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</row>
    <row r="578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</row>
    <row r="579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</row>
    <row r="580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</row>
    <row r="58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</row>
    <row r="58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</row>
    <row r="58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</row>
    <row r="584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</row>
    <row r="58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</row>
    <row r="586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</row>
    <row r="587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</row>
    <row r="588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</row>
    <row r="589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</row>
    <row r="590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</row>
    <row r="59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</row>
    <row r="59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</row>
    <row r="59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</row>
    <row r="594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</row>
    <row r="59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</row>
    <row r="596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</row>
    <row r="597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</row>
    <row r="598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</row>
    <row r="599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</row>
    <row r="600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</row>
    <row r="60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</row>
    <row r="60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</row>
    <row r="60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</row>
    <row r="604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</row>
    <row r="60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</row>
    <row r="606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</row>
    <row r="607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</row>
    <row r="608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</row>
    <row r="609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</row>
    <row r="610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</row>
    <row r="61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</row>
    <row r="61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</row>
    <row r="61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</row>
    <row r="614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</row>
    <row r="61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</row>
    <row r="616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</row>
    <row r="617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</row>
    <row r="618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</row>
    <row r="619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</row>
    <row r="620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</row>
    <row r="62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</row>
    <row r="62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</row>
    <row r="62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</row>
    <row r="624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</row>
    <row r="6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</row>
    <row r="626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</row>
    <row r="627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</row>
    <row r="628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</row>
    <row r="629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</row>
    <row r="630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</row>
    <row r="63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</row>
    <row r="63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</row>
    <row r="63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</row>
    <row r="634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</row>
    <row r="6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</row>
    <row r="636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</row>
    <row r="637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</row>
    <row r="638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</row>
    <row r="639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</row>
    <row r="640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</row>
    <row r="64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</row>
    <row r="64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</row>
    <row r="64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</row>
    <row r="644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</row>
    <row r="64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</row>
    <row r="646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</row>
    <row r="647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</row>
    <row r="648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</row>
    <row r="649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</row>
    <row r="650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</row>
    <row r="65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</row>
    <row r="65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</row>
    <row r="65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</row>
    <row r="654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</row>
    <row r="65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</row>
    <row r="656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</row>
    <row r="657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</row>
    <row r="658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</row>
    <row r="659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</row>
    <row r="660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</row>
    <row r="66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</row>
    <row r="66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</row>
    <row r="66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</row>
    <row r="664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</row>
    <row r="66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</row>
    <row r="666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</row>
    <row r="667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</row>
    <row r="668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</row>
    <row r="669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</row>
    <row r="670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</row>
    <row r="67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</row>
    <row r="67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</row>
    <row r="67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</row>
    <row r="674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</row>
    <row r="67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</row>
    <row r="676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</row>
    <row r="677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</row>
    <row r="678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</row>
    <row r="679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</row>
    <row r="680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</row>
    <row r="68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</row>
    <row r="68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</row>
    <row r="68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</row>
    <row r="684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</row>
    <row r="68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</row>
    <row r="686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</row>
    <row r="687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</row>
    <row r="688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</row>
    <row r="689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</row>
    <row r="690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</row>
    <row r="69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</row>
    <row r="69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</row>
    <row r="69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</row>
    <row r="694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</row>
    <row r="69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</row>
    <row r="696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</row>
    <row r="697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</row>
    <row r="698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</row>
    <row r="699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</row>
    <row r="700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</row>
    <row r="70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</row>
    <row r="70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</row>
    <row r="70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</row>
    <row r="704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</row>
    <row r="70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</row>
    <row r="706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</row>
    <row r="707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</row>
    <row r="708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</row>
    <row r="709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</row>
    <row r="710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</row>
    <row r="71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</row>
    <row r="71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</row>
    <row r="71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</row>
    <row r="714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</row>
    <row r="71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</row>
    <row r="716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</row>
    <row r="717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</row>
    <row r="718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</row>
    <row r="719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</row>
    <row r="720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</row>
    <row r="72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</row>
    <row r="72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</row>
    <row r="72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</row>
    <row r="724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</row>
    <row r="7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</row>
    <row r="726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</row>
    <row r="727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</row>
    <row r="728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</row>
    <row r="729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</row>
    <row r="730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</row>
    <row r="73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</row>
    <row r="73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</row>
    <row r="73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</row>
    <row r="734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</row>
    <row r="7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</row>
    <row r="736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</row>
    <row r="737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</row>
    <row r="738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</row>
    <row r="739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</row>
    <row r="740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</row>
    <row r="74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</row>
    <row r="74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</row>
    <row r="74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</row>
    <row r="744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</row>
    <row r="74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</row>
    <row r="746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</row>
    <row r="747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</row>
    <row r="748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</row>
    <row r="749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</row>
    <row r="750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</row>
    <row r="75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</row>
    <row r="75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</row>
    <row r="75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</row>
    <row r="754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</row>
    <row r="75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</row>
    <row r="756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</row>
    <row r="757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</row>
    <row r="758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</row>
    <row r="759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</row>
    <row r="760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</row>
    <row r="76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</row>
    <row r="76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</row>
    <row r="76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</row>
    <row r="764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</row>
    <row r="76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</row>
    <row r="766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</row>
    <row r="767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</row>
    <row r="768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</row>
    <row r="769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</row>
    <row r="770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</row>
    <row r="77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</row>
    <row r="77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</row>
    <row r="77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</row>
    <row r="774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</row>
    <row r="77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</row>
    <row r="776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</row>
    <row r="777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</row>
    <row r="778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</row>
    <row r="779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</row>
    <row r="780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</row>
    <row r="78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</row>
    <row r="78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</row>
    <row r="78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</row>
    <row r="784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</row>
    <row r="78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</row>
    <row r="786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</row>
    <row r="787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</row>
    <row r="788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</row>
    <row r="789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</row>
    <row r="790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</row>
    <row r="79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</row>
    <row r="79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</row>
    <row r="79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</row>
    <row r="794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</row>
    <row r="79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</row>
    <row r="796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</row>
    <row r="797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</row>
    <row r="798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</row>
    <row r="799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</row>
    <row r="800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</row>
    <row r="80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</row>
    <row r="80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</row>
    <row r="80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</row>
    <row r="804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</row>
    <row r="80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</row>
    <row r="806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</row>
    <row r="807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</row>
    <row r="808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</row>
    <row r="809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</row>
    <row r="810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</row>
    <row r="81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</row>
    <row r="81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</row>
    <row r="81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</row>
    <row r="814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</row>
    <row r="81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</row>
    <row r="816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</row>
    <row r="817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</row>
    <row r="818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</row>
    <row r="819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</row>
    <row r="820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</row>
    <row r="82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</row>
    <row r="82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</row>
    <row r="82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</row>
    <row r="824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</row>
    <row r="8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</row>
    <row r="826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</row>
    <row r="827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</row>
    <row r="828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</row>
    <row r="829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</row>
    <row r="830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</row>
    <row r="83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</row>
    <row r="83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</row>
    <row r="83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</row>
    <row r="834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</row>
    <row r="8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</row>
    <row r="836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</row>
    <row r="837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</row>
    <row r="838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</row>
    <row r="839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</row>
    <row r="840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</row>
    <row r="84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</row>
    <row r="84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</row>
    <row r="84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</row>
    <row r="844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</row>
    <row r="84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</row>
    <row r="846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</row>
    <row r="847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</row>
    <row r="848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</row>
    <row r="849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</row>
    <row r="850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</row>
    <row r="85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</row>
    <row r="85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</row>
    <row r="85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</row>
    <row r="854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</row>
    <row r="85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</row>
    <row r="856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</row>
    <row r="857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</row>
    <row r="858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</row>
    <row r="859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</row>
    <row r="860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</row>
    <row r="86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</row>
    <row r="86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</row>
    <row r="86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</row>
    <row r="864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</row>
    <row r="86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</row>
    <row r="866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</row>
    <row r="867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</row>
    <row r="868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</row>
    <row r="869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</row>
    <row r="870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</row>
    <row r="87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</row>
    <row r="87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</row>
    <row r="87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</row>
    <row r="874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</row>
    <row r="87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</row>
    <row r="876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</row>
    <row r="877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</row>
    <row r="878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</row>
    <row r="879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</row>
    <row r="880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</row>
    <row r="88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</row>
    <row r="88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</row>
    <row r="88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</row>
    <row r="884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</row>
    <row r="88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</row>
    <row r="886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</row>
    <row r="887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</row>
    <row r="888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</row>
    <row r="889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</row>
    <row r="890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</row>
    <row r="89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</row>
    <row r="89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</row>
    <row r="89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</row>
    <row r="894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</row>
    <row r="89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</row>
    <row r="896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</row>
    <row r="897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</row>
    <row r="898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</row>
    <row r="899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</row>
    <row r="900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</row>
    <row r="90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</row>
    <row r="90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</row>
    <row r="90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</row>
    <row r="904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</row>
    <row r="90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</row>
    <row r="906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</row>
    <row r="907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</row>
    <row r="908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</row>
    <row r="909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</row>
    <row r="910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</row>
    <row r="91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</row>
    <row r="91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</row>
    <row r="91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</row>
    <row r="914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</row>
    <row r="91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</row>
    <row r="916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</row>
    <row r="917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</row>
    <row r="918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</row>
    <row r="919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</row>
    <row r="920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</row>
    <row r="92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</row>
    <row r="92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</row>
    <row r="92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</row>
    <row r="924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</row>
    <row r="9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</row>
    <row r="926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</row>
    <row r="927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</row>
    <row r="928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</row>
    <row r="929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</row>
    <row r="930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</row>
    <row r="93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</row>
    <row r="93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</row>
    <row r="93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</row>
    <row r="934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</row>
    <row r="9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</row>
    <row r="936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</row>
    <row r="937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</row>
    <row r="938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</row>
    <row r="939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</row>
    <row r="940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</row>
    <row r="94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</row>
    <row r="94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</row>
    <row r="94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</row>
    <row r="944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</row>
    <row r="94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</row>
    <row r="946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</row>
    <row r="947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</row>
    <row r="948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</row>
    <row r="949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</row>
    <row r="950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</row>
    <row r="95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</row>
    <row r="95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</row>
    <row r="95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</row>
    <row r="954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</row>
    <row r="95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</row>
    <row r="956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</row>
    <row r="957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</row>
    <row r="958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</row>
    <row r="959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</row>
    <row r="960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</row>
    <row r="96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</row>
    <row r="96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</row>
    <row r="96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</row>
    <row r="964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</row>
    <row r="96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</row>
    <row r="966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</row>
    <row r="967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</row>
    <row r="968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</row>
    <row r="969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</row>
    <row r="970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</row>
    <row r="97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</row>
    <row r="97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</row>
    <row r="97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</row>
    <row r="974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</row>
    <row r="97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</row>
    <row r="976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</row>
    <row r="977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</row>
    <row r="978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</row>
    <row r="979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</row>
    <row r="980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</row>
    <row r="98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</row>
    <row r="98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</row>
    <row r="983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</row>
    <row r="984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</row>
    <row r="98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</row>
    <row r="986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</row>
    <row r="987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</row>
    <row r="988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</row>
    <row r="989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</row>
    <row r="990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</row>
    <row r="99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</row>
    <row r="99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</row>
    <row r="993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</row>
    <row r="994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</row>
    <row r="99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</row>
    <row r="996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</row>
    <row r="997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</row>
    <row r="998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</row>
    <row r="999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</row>
    <row r="1000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</row>
  </sheetData>
  <conditionalFormatting sqref="B8:M8 B11:M11 B20:M20 B26:M26 B33:M33">
    <cfRule type="cellIs" dxfId="0" priority="1" operator="greaterThan">
      <formula>0</formula>
    </cfRule>
  </conditionalFormatting>
  <conditionalFormatting sqref="B8:M8 B11:M11 B20:M20 B26:M26 B33:M33">
    <cfRule type="cellIs" dxfId="1" priority="2" operator="lessThanOrEqual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4125"/>
    <outlinePr summaryBelow="0" summaryRight="0"/>
  </sheetPr>
  <sheetViews>
    <sheetView workbookViewId="0"/>
  </sheetViews>
  <sheetFormatPr customHeight="1" defaultColWidth="14.43" defaultRowHeight="15.75"/>
  <cols>
    <col customWidth="1" min="1" max="1" width="17.0"/>
    <col customWidth="1" min="2" max="2" width="31.71"/>
    <col customWidth="1" min="3" max="3" width="36.57"/>
  </cols>
  <sheetData>
    <row r="1" ht="63.75" customHeight="1">
      <c r="A1" s="62"/>
      <c r="B1" s="63" t="s">
        <v>105</v>
      </c>
    </row>
    <row r="2" ht="12.0" customHeight="1">
      <c r="A2" s="64"/>
    </row>
    <row r="3" ht="27.0" customHeight="1">
      <c r="A3" s="65" t="s">
        <v>106</v>
      </c>
    </row>
    <row r="4" ht="27.0" customHeight="1">
      <c r="A4" s="66" t="str">
        <f>HYPERLINK("http://noboring-finance.ru/?utm_source=dasreda&amp;utm_medium=template&amp;utm_campaign=finmodel-petshop","Заходите к нам на сайт →")</f>
        <v>Заходите к нам на сайт →</v>
      </c>
    </row>
    <row r="5" ht="36.0" customHeight="1">
      <c r="A5" s="67" t="s">
        <v>107</v>
      </c>
    </row>
    <row r="6" ht="25.5" customHeight="1">
      <c r="A6" s="66" t="str">
        <f>HYPERLINK("http://noboring-finance.ru/findir?utm_source=dasreda&amp;utm_medium=template&amp;utm_campaign=fimodel-petshop","Финансовый директор для малого бизнеса")</f>
        <v>Финансовый директор для малого бизнеса</v>
      </c>
    </row>
    <row r="7" ht="27.75" customHeight="1">
      <c r="A7" s="66" t="str">
        <f>HYPERLINK("http://noboring-finance.ru/finmodel?utm_source=dasreda&amp;utm_medium=template&amp;utm_campaign=fimodel-ecommerce","Составление финмодели")</f>
        <v>Составление финмодели</v>
      </c>
    </row>
    <row r="8" ht="29.25" customHeight="1">
      <c r="A8" s="66" t="str">
        <f>HYPERLINK("http://noboring-finance.ru/finrazbor?utm_source=dasreda&amp;utm_medium=template&amp;utm_campaign=fimodel-petshop","Двухдневный Финразбор")</f>
        <v>Двухдневный Финразбор</v>
      </c>
    </row>
    <row r="9" ht="36.0" customHeight="1">
      <c r="A9" s="67" t="s">
        <v>108</v>
      </c>
    </row>
    <row r="10" ht="36.0" customHeight="1">
      <c r="A10" s="66" t="str">
        <f>HYPERLINK("mailto:hello@noboring-finance.ru","hello@noboring-finance.ru")</f>
        <v>hello@noboring-finance.ru</v>
      </c>
      <c r="C10" s="68" t="s">
        <v>109</v>
      </c>
    </row>
  </sheetData>
  <mergeCells count="10">
    <mergeCell ref="A8:C8"/>
    <mergeCell ref="A9:C9"/>
    <mergeCell ref="A10:B10"/>
    <mergeCell ref="B1:C1"/>
    <mergeCell ref="A2:C2"/>
    <mergeCell ref="A3:C3"/>
    <mergeCell ref="A4:C4"/>
    <mergeCell ref="A5:C5"/>
    <mergeCell ref="A6:C6"/>
    <mergeCell ref="A7:C7"/>
  </mergeCells>
  <drawing r:id="rId1"/>
</worksheet>
</file>